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КС!$A$16:$DP$472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КС!$A:$L,КС!$8:$12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N470" i="1" l="1"/>
  <c r="DK470" i="1"/>
  <c r="DK469" i="1" s="1"/>
  <c r="DI470" i="1"/>
  <c r="DI469" i="1" s="1"/>
  <c r="DG470" i="1"/>
  <c r="DG469" i="1" s="1"/>
  <c r="DE470" i="1"/>
  <c r="DC470" i="1"/>
  <c r="DC469" i="1" s="1"/>
  <c r="DA470" i="1"/>
  <c r="CY470" i="1"/>
  <c r="CY469" i="1" s="1"/>
  <c r="CW470" i="1"/>
  <c r="CW469" i="1" s="1"/>
  <c r="CU470" i="1"/>
  <c r="CS470" i="1"/>
  <c r="CQ470" i="1"/>
  <c r="CQ469" i="1" s="1"/>
  <c r="CO470" i="1"/>
  <c r="CO469" i="1" s="1"/>
  <c r="CM470" i="1"/>
  <c r="CM469" i="1" s="1"/>
  <c r="CK470" i="1"/>
  <c r="CK469" i="1" s="1"/>
  <c r="CI470" i="1"/>
  <c r="CI469" i="1" s="1"/>
  <c r="CG470" i="1"/>
  <c r="CG469" i="1" s="1"/>
  <c r="CE470" i="1"/>
  <c r="CC470" i="1"/>
  <c r="CA470" i="1"/>
  <c r="CA469" i="1" s="1"/>
  <c r="BY470" i="1"/>
  <c r="BY469" i="1" s="1"/>
  <c r="BW470" i="1"/>
  <c r="BU470" i="1"/>
  <c r="BS470" i="1"/>
  <c r="BS469" i="1" s="1"/>
  <c r="BQ470" i="1"/>
  <c r="BO470" i="1"/>
  <c r="BM470" i="1"/>
  <c r="BM469" i="1" s="1"/>
  <c r="BK470" i="1"/>
  <c r="BK469" i="1" s="1"/>
  <c r="BI470" i="1"/>
  <c r="BG470" i="1"/>
  <c r="BG469" i="1" s="1"/>
  <c r="BE470" i="1"/>
  <c r="BE469" i="1" s="1"/>
  <c r="BC470" i="1"/>
  <c r="BA470" i="1"/>
  <c r="BA469" i="1" s="1"/>
  <c r="AY470" i="1"/>
  <c r="AY469" i="1" s="1"/>
  <c r="AW470" i="1"/>
  <c r="AU470" i="1"/>
  <c r="AS470" i="1"/>
  <c r="AS469" i="1" s="1"/>
  <c r="AQ470" i="1"/>
  <c r="AQ469" i="1" s="1"/>
  <c r="AO470" i="1"/>
  <c r="AO469" i="1" s="1"/>
  <c r="AM470" i="1"/>
  <c r="AK470" i="1"/>
  <c r="AG470" i="1"/>
  <c r="AC470" i="1"/>
  <c r="Y470" i="1"/>
  <c r="Y469" i="1" s="1"/>
  <c r="W470" i="1"/>
  <c r="W469" i="1" s="1"/>
  <c r="U470" i="1"/>
  <c r="U469" i="1" s="1"/>
  <c r="S470" i="1"/>
  <c r="Q470" i="1"/>
  <c r="Q469" i="1" s="1"/>
  <c r="DN469" i="1"/>
  <c r="DM469" i="1"/>
  <c r="DL469" i="1"/>
  <c r="DJ469" i="1"/>
  <c r="DH469" i="1"/>
  <c r="DF469" i="1"/>
  <c r="DE469" i="1"/>
  <c r="DD469" i="1"/>
  <c r="DB469" i="1"/>
  <c r="DA469" i="1"/>
  <c r="CZ469" i="1"/>
  <c r="CX469" i="1"/>
  <c r="CV469" i="1"/>
  <c r="CU469" i="1"/>
  <c r="CT469" i="1"/>
  <c r="CS469" i="1"/>
  <c r="CR469" i="1"/>
  <c r="CP469" i="1"/>
  <c r="CN469" i="1"/>
  <c r="CL469" i="1"/>
  <c r="CJ469" i="1"/>
  <c r="CH469" i="1"/>
  <c r="CF469" i="1"/>
  <c r="CE469" i="1"/>
  <c r="CD469" i="1"/>
  <c r="CC469" i="1"/>
  <c r="CB469" i="1"/>
  <c r="BZ469" i="1"/>
  <c r="BX469" i="1"/>
  <c r="BW469" i="1"/>
  <c r="BV469" i="1"/>
  <c r="BU469" i="1"/>
  <c r="BT469" i="1"/>
  <c r="BR469" i="1"/>
  <c r="BQ469" i="1"/>
  <c r="BP469" i="1"/>
  <c r="BO469" i="1"/>
  <c r="BN469" i="1"/>
  <c r="BL469" i="1"/>
  <c r="BJ469" i="1"/>
  <c r="BI469" i="1"/>
  <c r="BH469" i="1"/>
  <c r="BF469" i="1"/>
  <c r="BD469" i="1"/>
  <c r="BC469" i="1"/>
  <c r="BB469" i="1"/>
  <c r="AZ469" i="1"/>
  <c r="AX469" i="1"/>
  <c r="AW469" i="1"/>
  <c r="AV469" i="1"/>
  <c r="AU469" i="1"/>
  <c r="AT469" i="1"/>
  <c r="AR469" i="1"/>
  <c r="AP469" i="1"/>
  <c r="AN469" i="1"/>
  <c r="AM469" i="1"/>
  <c r="AL469" i="1"/>
  <c r="AK469" i="1"/>
  <c r="AJ469" i="1"/>
  <c r="AI469" i="1"/>
  <c r="AH469" i="1"/>
  <c r="AG469" i="1"/>
  <c r="AF469" i="1"/>
  <c r="AE469" i="1"/>
  <c r="AD469" i="1"/>
  <c r="AC469" i="1"/>
  <c r="AB469" i="1"/>
  <c r="X469" i="1"/>
  <c r="V469" i="1"/>
  <c r="T469" i="1"/>
  <c r="S469" i="1"/>
  <c r="R469" i="1"/>
  <c r="P469" i="1"/>
  <c r="DN468" i="1"/>
  <c r="BA468" i="1"/>
  <c r="AS468" i="1"/>
  <c r="AC468" i="1"/>
  <c r="Y468" i="1"/>
  <c r="W468" i="1"/>
  <c r="U468" i="1"/>
  <c r="S468" i="1"/>
  <c r="Q468" i="1"/>
  <c r="DN467" i="1"/>
  <c r="BA467" i="1"/>
  <c r="AS467" i="1"/>
  <c r="AC467" i="1"/>
  <c r="Y467" i="1"/>
  <c r="W467" i="1"/>
  <c r="U467" i="1"/>
  <c r="S467" i="1"/>
  <c r="Q467" i="1"/>
  <c r="DN466" i="1"/>
  <c r="BA466" i="1"/>
  <c r="AS466" i="1"/>
  <c r="AC466" i="1"/>
  <c r="Y466" i="1"/>
  <c r="W466" i="1"/>
  <c r="U466" i="1"/>
  <c r="S466" i="1"/>
  <c r="Q466" i="1"/>
  <c r="DN465" i="1"/>
  <c r="BA465" i="1"/>
  <c r="AS465" i="1"/>
  <c r="AC465" i="1"/>
  <c r="Y465" i="1"/>
  <c r="W465" i="1"/>
  <c r="U465" i="1"/>
  <c r="S465" i="1"/>
  <c r="Q465" i="1"/>
  <c r="DN464" i="1"/>
  <c r="BA464" i="1"/>
  <c r="AS464" i="1"/>
  <c r="AC464" i="1"/>
  <c r="Y464" i="1"/>
  <c r="W464" i="1"/>
  <c r="U464" i="1"/>
  <c r="S464" i="1"/>
  <c r="Q464" i="1"/>
  <c r="DN463" i="1"/>
  <c r="DK463" i="1"/>
  <c r="DI463" i="1"/>
  <c r="DG463" i="1"/>
  <c r="DE463" i="1"/>
  <c r="DC463" i="1"/>
  <c r="DA463" i="1"/>
  <c r="CY463" i="1"/>
  <c r="CW463" i="1"/>
  <c r="CU463" i="1"/>
  <c r="CS463" i="1"/>
  <c r="CQ463" i="1"/>
  <c r="CO463" i="1"/>
  <c r="CM463" i="1"/>
  <c r="CK463" i="1"/>
  <c r="CI463" i="1"/>
  <c r="CG463" i="1"/>
  <c r="CE463" i="1"/>
  <c r="CC463" i="1"/>
  <c r="CA463" i="1"/>
  <c r="BY463" i="1"/>
  <c r="BW463" i="1"/>
  <c r="BU463" i="1"/>
  <c r="BS463" i="1"/>
  <c r="BQ463" i="1"/>
  <c r="BO463" i="1"/>
  <c r="BM463" i="1"/>
  <c r="BK463" i="1"/>
  <c r="BI463" i="1"/>
  <c r="BG463" i="1"/>
  <c r="BE463" i="1"/>
  <c r="BC463" i="1"/>
  <c r="BA463" i="1"/>
  <c r="AY463" i="1"/>
  <c r="AW463" i="1"/>
  <c r="AU463" i="1"/>
  <c r="AS463" i="1"/>
  <c r="AQ463" i="1"/>
  <c r="AO463" i="1"/>
  <c r="AM463" i="1"/>
  <c r="AK463" i="1"/>
  <c r="AG463" i="1"/>
  <c r="AC463" i="1"/>
  <c r="Y463" i="1"/>
  <c r="W463" i="1"/>
  <c r="U463" i="1"/>
  <c r="S463" i="1"/>
  <c r="Q463" i="1"/>
  <c r="DN462" i="1"/>
  <c r="DK462" i="1"/>
  <c r="DI462" i="1"/>
  <c r="DG462" i="1"/>
  <c r="DE462" i="1"/>
  <c r="DC462" i="1"/>
  <c r="DA462" i="1"/>
  <c r="CY462" i="1"/>
  <c r="CW462" i="1"/>
  <c r="CU462" i="1"/>
  <c r="CS462" i="1"/>
  <c r="CQ462" i="1"/>
  <c r="CO462" i="1"/>
  <c r="CM462" i="1"/>
  <c r="CK462" i="1"/>
  <c r="CI462" i="1"/>
  <c r="CG462" i="1"/>
  <c r="CE462" i="1"/>
  <c r="CC462" i="1"/>
  <c r="CA462" i="1"/>
  <c r="BY462" i="1"/>
  <c r="BW462" i="1"/>
  <c r="BU462" i="1"/>
  <c r="BS462" i="1"/>
  <c r="BQ462" i="1"/>
  <c r="BO462" i="1"/>
  <c r="BM462" i="1"/>
  <c r="BK462" i="1"/>
  <c r="BI462" i="1"/>
  <c r="BG462" i="1"/>
  <c r="BE462" i="1"/>
  <c r="BC462" i="1"/>
  <c r="BA462" i="1"/>
  <c r="AY462" i="1"/>
  <c r="AW462" i="1"/>
  <c r="AU462" i="1"/>
  <c r="AS462" i="1"/>
  <c r="AQ462" i="1"/>
  <c r="AO462" i="1"/>
  <c r="AM462" i="1"/>
  <c r="AK462" i="1"/>
  <c r="AG462" i="1"/>
  <c r="AC462" i="1"/>
  <c r="Y462" i="1"/>
  <c r="W462" i="1"/>
  <c r="U462" i="1"/>
  <c r="S462" i="1"/>
  <c r="Q462" i="1"/>
  <c r="DN461" i="1"/>
  <c r="DK461" i="1"/>
  <c r="DI461" i="1"/>
  <c r="DG461" i="1"/>
  <c r="DE461" i="1"/>
  <c r="DC461" i="1"/>
  <c r="DA461" i="1"/>
  <c r="CY461" i="1"/>
  <c r="CW461" i="1"/>
  <c r="CU461" i="1"/>
  <c r="CS461" i="1"/>
  <c r="CQ461" i="1"/>
  <c r="CO461" i="1"/>
  <c r="CM461" i="1"/>
  <c r="CK461" i="1"/>
  <c r="CI461" i="1"/>
  <c r="CG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M461" i="1"/>
  <c r="AK461" i="1"/>
  <c r="AG461" i="1"/>
  <c r="AC461" i="1"/>
  <c r="Y461" i="1"/>
  <c r="W461" i="1"/>
  <c r="U461" i="1"/>
  <c r="S461" i="1"/>
  <c r="Q461" i="1"/>
  <c r="DN460" i="1"/>
  <c r="DK460" i="1"/>
  <c r="DI460" i="1"/>
  <c r="DG460" i="1"/>
  <c r="DE460" i="1"/>
  <c r="DC460" i="1"/>
  <c r="DA460" i="1"/>
  <c r="CY460" i="1"/>
  <c r="CW460" i="1"/>
  <c r="CU460" i="1"/>
  <c r="CS460" i="1"/>
  <c r="CQ460" i="1"/>
  <c r="CO460" i="1"/>
  <c r="CM460" i="1"/>
  <c r="CK460" i="1"/>
  <c r="CI460" i="1"/>
  <c r="CG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S460" i="1"/>
  <c r="AQ460" i="1"/>
  <c r="AO460" i="1"/>
  <c r="AM460" i="1"/>
  <c r="AK460" i="1"/>
  <c r="AG460" i="1"/>
  <c r="AC460" i="1"/>
  <c r="Y460" i="1"/>
  <c r="W460" i="1"/>
  <c r="U460" i="1"/>
  <c r="S460" i="1"/>
  <c r="Q460" i="1"/>
  <c r="DN459" i="1"/>
  <c r="DK459" i="1"/>
  <c r="DI459" i="1"/>
  <c r="DG459" i="1"/>
  <c r="DE459" i="1"/>
  <c r="DC459" i="1"/>
  <c r="DA459" i="1"/>
  <c r="CY459" i="1"/>
  <c r="CW459" i="1"/>
  <c r="CU459" i="1"/>
  <c r="CS459" i="1"/>
  <c r="CQ459" i="1"/>
  <c r="CO459" i="1"/>
  <c r="CM459" i="1"/>
  <c r="CK459" i="1"/>
  <c r="CI459" i="1"/>
  <c r="CG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G459" i="1"/>
  <c r="BE459" i="1"/>
  <c r="BC459" i="1"/>
  <c r="BA459" i="1"/>
  <c r="AY459" i="1"/>
  <c r="AW459" i="1"/>
  <c r="AU459" i="1"/>
  <c r="AS459" i="1"/>
  <c r="AQ459" i="1"/>
  <c r="AO459" i="1"/>
  <c r="AM459" i="1"/>
  <c r="AK459" i="1"/>
  <c r="AG459" i="1"/>
  <c r="AC459" i="1"/>
  <c r="Y459" i="1"/>
  <c r="W459" i="1"/>
  <c r="U459" i="1"/>
  <c r="S459" i="1"/>
  <c r="Q459" i="1"/>
  <c r="DN458" i="1"/>
  <c r="BS458" i="1"/>
  <c r="BA458" i="1"/>
  <c r="AS458" i="1"/>
  <c r="AQ458" i="1"/>
  <c r="AO458" i="1"/>
  <c r="Y458" i="1"/>
  <c r="W458" i="1"/>
  <c r="S458" i="1"/>
  <c r="Q458" i="1"/>
  <c r="DN457" i="1"/>
  <c r="DC457" i="1"/>
  <c r="BS457" i="1"/>
  <c r="BA457" i="1"/>
  <c r="AS457" i="1"/>
  <c r="AQ457" i="1"/>
  <c r="AO457" i="1"/>
  <c r="Y457" i="1"/>
  <c r="W457" i="1"/>
  <c r="S457" i="1"/>
  <c r="Q457" i="1"/>
  <c r="DN456" i="1"/>
  <c r="DC456" i="1"/>
  <c r="BS456" i="1"/>
  <c r="BA456" i="1"/>
  <c r="AS456" i="1"/>
  <c r="AQ456" i="1"/>
  <c r="AO456" i="1"/>
  <c r="Y456" i="1"/>
  <c r="W456" i="1"/>
  <c r="S456" i="1"/>
  <c r="Q456" i="1"/>
  <c r="DN455" i="1"/>
  <c r="DC455" i="1"/>
  <c r="BS455" i="1"/>
  <c r="BA455" i="1"/>
  <c r="AS455" i="1"/>
  <c r="AQ455" i="1"/>
  <c r="AO455" i="1"/>
  <c r="Y455" i="1"/>
  <c r="W455" i="1"/>
  <c r="S455" i="1"/>
  <c r="Q455" i="1"/>
  <c r="DN454" i="1"/>
  <c r="DK454" i="1"/>
  <c r="DI454" i="1"/>
  <c r="DG454" i="1"/>
  <c r="DE454" i="1"/>
  <c r="DC454" i="1"/>
  <c r="DA454" i="1"/>
  <c r="CY454" i="1"/>
  <c r="CW454" i="1"/>
  <c r="CU454" i="1"/>
  <c r="CS454" i="1"/>
  <c r="CQ454" i="1"/>
  <c r="CO454" i="1"/>
  <c r="CM454" i="1"/>
  <c r="CK454" i="1"/>
  <c r="CI454" i="1"/>
  <c r="CG454" i="1"/>
  <c r="CE454" i="1"/>
  <c r="CC454" i="1"/>
  <c r="CA454" i="1"/>
  <c r="BY454" i="1"/>
  <c r="BW454" i="1"/>
  <c r="BU454" i="1"/>
  <c r="BS454" i="1"/>
  <c r="BQ454" i="1"/>
  <c r="BO454" i="1"/>
  <c r="BM454" i="1"/>
  <c r="BK454" i="1"/>
  <c r="BI454" i="1"/>
  <c r="BG454" i="1"/>
  <c r="BE454" i="1"/>
  <c r="BC454" i="1"/>
  <c r="BA454" i="1"/>
  <c r="AY454" i="1"/>
  <c r="AW454" i="1"/>
  <c r="AU454" i="1"/>
  <c r="AS454" i="1"/>
  <c r="AQ454" i="1"/>
  <c r="AO454" i="1"/>
  <c r="AM454" i="1"/>
  <c r="AK454" i="1"/>
  <c r="AG454" i="1"/>
  <c r="AC454" i="1"/>
  <c r="Y454" i="1"/>
  <c r="W454" i="1"/>
  <c r="U454" i="1"/>
  <c r="S454" i="1"/>
  <c r="Q454" i="1"/>
  <c r="DN453" i="1"/>
  <c r="DK453" i="1"/>
  <c r="DI453" i="1"/>
  <c r="DG453" i="1"/>
  <c r="DE453" i="1"/>
  <c r="DC453" i="1"/>
  <c r="DA453" i="1"/>
  <c r="CY453" i="1"/>
  <c r="CW453" i="1"/>
  <c r="CU453" i="1"/>
  <c r="CS453" i="1"/>
  <c r="CQ453" i="1"/>
  <c r="CO453" i="1"/>
  <c r="CM453" i="1"/>
  <c r="CK453" i="1"/>
  <c r="CI453" i="1"/>
  <c r="CG453" i="1"/>
  <c r="CE453" i="1"/>
  <c r="CC453" i="1"/>
  <c r="CA453" i="1"/>
  <c r="BY453" i="1"/>
  <c r="BW453" i="1"/>
  <c r="BU453" i="1"/>
  <c r="BS453" i="1"/>
  <c r="BQ453" i="1"/>
  <c r="BO453" i="1"/>
  <c r="BM453" i="1"/>
  <c r="BK453" i="1"/>
  <c r="BI453" i="1"/>
  <c r="BG453" i="1"/>
  <c r="BE453" i="1"/>
  <c r="BC453" i="1"/>
  <c r="BA453" i="1"/>
  <c r="AY453" i="1"/>
  <c r="AW453" i="1"/>
  <c r="AU453" i="1"/>
  <c r="AS453" i="1"/>
  <c r="AQ453" i="1"/>
  <c r="AO453" i="1"/>
  <c r="AM453" i="1"/>
  <c r="AK453" i="1"/>
  <c r="AG453" i="1"/>
  <c r="AC453" i="1"/>
  <c r="Y453" i="1"/>
  <c r="W453" i="1"/>
  <c r="U453" i="1"/>
  <c r="S453" i="1"/>
  <c r="Q453" i="1"/>
  <c r="DN452" i="1"/>
  <c r="DK452" i="1"/>
  <c r="DI452" i="1"/>
  <c r="DG452" i="1"/>
  <c r="DE452" i="1"/>
  <c r="DC452" i="1"/>
  <c r="DA452" i="1"/>
  <c r="CY452" i="1"/>
  <c r="CW452" i="1"/>
  <c r="CU452" i="1"/>
  <c r="CS452" i="1"/>
  <c r="CQ452" i="1"/>
  <c r="CO452" i="1"/>
  <c r="CM452" i="1"/>
  <c r="CK452" i="1"/>
  <c r="CI452" i="1"/>
  <c r="CG452" i="1"/>
  <c r="CE452" i="1"/>
  <c r="CC452" i="1"/>
  <c r="CA452" i="1"/>
  <c r="BY452" i="1"/>
  <c r="BW452" i="1"/>
  <c r="BU452" i="1"/>
  <c r="BS452" i="1"/>
  <c r="BQ452" i="1"/>
  <c r="BO452" i="1"/>
  <c r="BM452" i="1"/>
  <c r="BK452" i="1"/>
  <c r="BI452" i="1"/>
  <c r="BG452" i="1"/>
  <c r="BE452" i="1"/>
  <c r="BC452" i="1"/>
  <c r="BA452" i="1"/>
  <c r="AY452" i="1"/>
  <c r="AW452" i="1"/>
  <c r="AU452" i="1"/>
  <c r="AS452" i="1"/>
  <c r="AQ452" i="1"/>
  <c r="AO452" i="1"/>
  <c r="AM452" i="1"/>
  <c r="AK452" i="1"/>
  <c r="AG452" i="1"/>
  <c r="AC452" i="1"/>
  <c r="Y452" i="1"/>
  <c r="W452" i="1"/>
  <c r="U452" i="1"/>
  <c r="S452" i="1"/>
  <c r="Q452" i="1"/>
  <c r="DN451" i="1"/>
  <c r="DK451" i="1"/>
  <c r="DI451" i="1"/>
  <c r="DG451" i="1"/>
  <c r="DE451" i="1"/>
  <c r="DC451" i="1"/>
  <c r="DA451" i="1"/>
  <c r="CY451" i="1"/>
  <c r="CW451" i="1"/>
  <c r="CU451" i="1"/>
  <c r="CS451" i="1"/>
  <c r="CQ451" i="1"/>
  <c r="CO451" i="1"/>
  <c r="CM451" i="1"/>
  <c r="CK451" i="1"/>
  <c r="CI451" i="1"/>
  <c r="CG451" i="1"/>
  <c r="CE451" i="1"/>
  <c r="CC451" i="1"/>
  <c r="CA451" i="1"/>
  <c r="BY451" i="1"/>
  <c r="BW451" i="1"/>
  <c r="BU451" i="1"/>
  <c r="BS451" i="1"/>
  <c r="BQ451" i="1"/>
  <c r="BO451" i="1"/>
  <c r="BM451" i="1"/>
  <c r="BK451" i="1"/>
  <c r="BI451" i="1"/>
  <c r="BG451" i="1"/>
  <c r="BE451" i="1"/>
  <c r="BC451" i="1"/>
  <c r="BA451" i="1"/>
  <c r="AY451" i="1"/>
  <c r="AW451" i="1"/>
  <c r="AU451" i="1"/>
  <c r="AS451" i="1"/>
  <c r="AQ451" i="1"/>
  <c r="AO451" i="1"/>
  <c r="AM451" i="1"/>
  <c r="AK451" i="1"/>
  <c r="AG451" i="1"/>
  <c r="AC451" i="1"/>
  <c r="Y451" i="1"/>
  <c r="W451" i="1"/>
  <c r="U451" i="1"/>
  <c r="S451" i="1"/>
  <c r="Q451" i="1"/>
  <c r="DN450" i="1"/>
  <c r="DK450" i="1"/>
  <c r="DI450" i="1"/>
  <c r="DG450" i="1"/>
  <c r="DE450" i="1"/>
  <c r="DC450" i="1"/>
  <c r="DA450" i="1"/>
  <c r="CY450" i="1"/>
  <c r="CW450" i="1"/>
  <c r="CU450" i="1"/>
  <c r="CS450" i="1"/>
  <c r="CQ450" i="1"/>
  <c r="CO450" i="1"/>
  <c r="CM450" i="1"/>
  <c r="CK450" i="1"/>
  <c r="CI450" i="1"/>
  <c r="CG450" i="1"/>
  <c r="CE450" i="1"/>
  <c r="CC450" i="1"/>
  <c r="CA450" i="1"/>
  <c r="BY450" i="1"/>
  <c r="BW450" i="1"/>
  <c r="BU450" i="1"/>
  <c r="BS450" i="1"/>
  <c r="BQ450" i="1"/>
  <c r="BO450" i="1"/>
  <c r="BM450" i="1"/>
  <c r="BK450" i="1"/>
  <c r="BI450" i="1"/>
  <c r="BG450" i="1"/>
  <c r="BE450" i="1"/>
  <c r="BC450" i="1"/>
  <c r="BA450" i="1"/>
  <c r="AY450" i="1"/>
  <c r="AW450" i="1"/>
  <c r="AU450" i="1"/>
  <c r="AS450" i="1"/>
  <c r="AQ450" i="1"/>
  <c r="AO450" i="1"/>
  <c r="AM450" i="1"/>
  <c r="AK450" i="1"/>
  <c r="AG450" i="1"/>
  <c r="AC450" i="1"/>
  <c r="Y450" i="1"/>
  <c r="W450" i="1"/>
  <c r="U450" i="1"/>
  <c r="S450" i="1"/>
  <c r="Q450" i="1"/>
  <c r="DN449" i="1"/>
  <c r="DA449" i="1"/>
  <c r="CY449" i="1"/>
  <c r="CW449" i="1"/>
  <c r="CU449" i="1"/>
  <c r="CS449" i="1"/>
  <c r="CQ449" i="1"/>
  <c r="CO449" i="1"/>
  <c r="CM449" i="1"/>
  <c r="CK449" i="1"/>
  <c r="CI449" i="1"/>
  <c r="CG449" i="1"/>
  <c r="CE449" i="1"/>
  <c r="CC449" i="1"/>
  <c r="CA449" i="1"/>
  <c r="BY449" i="1"/>
  <c r="BW449" i="1"/>
  <c r="BU449" i="1"/>
  <c r="BS449" i="1"/>
  <c r="BQ449" i="1"/>
  <c r="BO449" i="1"/>
  <c r="BM449" i="1"/>
  <c r="BK449" i="1"/>
  <c r="BI449" i="1"/>
  <c r="BE449" i="1"/>
  <c r="BC449" i="1"/>
  <c r="BA449" i="1"/>
  <c r="AY449" i="1"/>
  <c r="AW449" i="1"/>
  <c r="AU449" i="1"/>
  <c r="AS449" i="1"/>
  <c r="AQ449" i="1"/>
  <c r="AO449" i="1"/>
  <c r="AM449" i="1"/>
  <c r="AK449" i="1"/>
  <c r="AG449" i="1"/>
  <c r="AC449" i="1"/>
  <c r="Y449" i="1"/>
  <c r="W449" i="1"/>
  <c r="U449" i="1"/>
  <c r="S449" i="1"/>
  <c r="Q449" i="1"/>
  <c r="DN448" i="1"/>
  <c r="DK448" i="1"/>
  <c r="DI448" i="1"/>
  <c r="DG448" i="1"/>
  <c r="DE448" i="1"/>
  <c r="DC448" i="1"/>
  <c r="DA448" i="1"/>
  <c r="CY448" i="1"/>
  <c r="CW448" i="1"/>
  <c r="CU448" i="1"/>
  <c r="CS448" i="1"/>
  <c r="CQ448" i="1"/>
  <c r="CO448" i="1"/>
  <c r="CM448" i="1"/>
  <c r="CK448" i="1"/>
  <c r="CI448" i="1"/>
  <c r="CG448" i="1"/>
  <c r="CE448" i="1"/>
  <c r="CC448" i="1"/>
  <c r="CA448" i="1"/>
  <c r="BY448" i="1"/>
  <c r="BW448" i="1"/>
  <c r="BU448" i="1"/>
  <c r="BS448" i="1"/>
  <c r="BQ448" i="1"/>
  <c r="BO448" i="1"/>
  <c r="BM448" i="1"/>
  <c r="BK448" i="1"/>
  <c r="BI448" i="1"/>
  <c r="BG448" i="1"/>
  <c r="BE448" i="1"/>
  <c r="BC448" i="1"/>
  <c r="BA448" i="1"/>
  <c r="AY448" i="1"/>
  <c r="AW448" i="1"/>
  <c r="AU448" i="1"/>
  <c r="AS448" i="1"/>
  <c r="AQ448" i="1"/>
  <c r="AO448" i="1"/>
  <c r="AM448" i="1"/>
  <c r="AK448" i="1"/>
  <c r="AG448" i="1"/>
  <c r="AC448" i="1"/>
  <c r="Y448" i="1"/>
  <c r="W448" i="1"/>
  <c r="U448" i="1"/>
  <c r="S448" i="1"/>
  <c r="Q448" i="1"/>
  <c r="DN447" i="1"/>
  <c r="DK447" i="1"/>
  <c r="DI447" i="1"/>
  <c r="DG447" i="1"/>
  <c r="DE447" i="1"/>
  <c r="DC447" i="1"/>
  <c r="DA447" i="1"/>
  <c r="CY447" i="1"/>
  <c r="CW447" i="1"/>
  <c r="CU447" i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G447" i="1"/>
  <c r="BE447" i="1"/>
  <c r="BC447" i="1"/>
  <c r="BA447" i="1"/>
  <c r="AY447" i="1"/>
  <c r="AW447" i="1"/>
  <c r="AU447" i="1"/>
  <c r="AS447" i="1"/>
  <c r="AQ447" i="1"/>
  <c r="AO447" i="1"/>
  <c r="AM447" i="1"/>
  <c r="AK447" i="1"/>
  <c r="AG447" i="1"/>
  <c r="AC447" i="1"/>
  <c r="Y447" i="1"/>
  <c r="W447" i="1"/>
  <c r="U447" i="1"/>
  <c r="S447" i="1"/>
  <c r="Q447" i="1"/>
  <c r="DK446" i="1"/>
  <c r="DK445" i="1" s="1"/>
  <c r="DI446" i="1"/>
  <c r="DG446" i="1"/>
  <c r="DE446" i="1"/>
  <c r="DC446" i="1"/>
  <c r="DA446" i="1"/>
  <c r="CY446" i="1"/>
  <c r="CY445" i="1" s="1"/>
  <c r="CW446" i="1"/>
  <c r="CU446" i="1"/>
  <c r="CS446" i="1"/>
  <c r="CQ446" i="1"/>
  <c r="CO446" i="1"/>
  <c r="CM446" i="1"/>
  <c r="CK446" i="1"/>
  <c r="CI446" i="1"/>
  <c r="CG446" i="1"/>
  <c r="CE446" i="1"/>
  <c r="CC446" i="1"/>
  <c r="CA446" i="1"/>
  <c r="CA445" i="1" s="1"/>
  <c r="BY446" i="1"/>
  <c r="BW446" i="1"/>
  <c r="BU446" i="1"/>
  <c r="BS446" i="1"/>
  <c r="BQ446" i="1"/>
  <c r="BO446" i="1"/>
  <c r="BO445" i="1" s="1"/>
  <c r="BM446" i="1"/>
  <c r="BK446" i="1"/>
  <c r="BI446" i="1"/>
  <c r="BG446" i="1"/>
  <c r="BE446" i="1"/>
  <c r="BC446" i="1"/>
  <c r="BA446" i="1"/>
  <c r="AY446" i="1"/>
  <c r="AW446" i="1"/>
  <c r="AU446" i="1"/>
  <c r="AS446" i="1"/>
  <c r="AQ446" i="1"/>
  <c r="AO446" i="1"/>
  <c r="AM446" i="1"/>
  <c r="AK446" i="1"/>
  <c r="AG446" i="1"/>
  <c r="AC446" i="1"/>
  <c r="Y446" i="1"/>
  <c r="W446" i="1"/>
  <c r="U446" i="1"/>
  <c r="S446" i="1"/>
  <c r="P446" i="1"/>
  <c r="DN446" i="1" s="1"/>
  <c r="DM445" i="1"/>
  <c r="DL445" i="1"/>
  <c r="DJ445" i="1"/>
  <c r="DH445" i="1"/>
  <c r="DF445" i="1"/>
  <c r="DD445" i="1"/>
  <c r="DB445" i="1"/>
  <c r="CZ445" i="1"/>
  <c r="CX445" i="1"/>
  <c r="CV445" i="1"/>
  <c r="CT445" i="1"/>
  <c r="CR445" i="1"/>
  <c r="CP445" i="1"/>
  <c r="CN445" i="1"/>
  <c r="CL445" i="1"/>
  <c r="CJ445" i="1"/>
  <c r="CH445" i="1"/>
  <c r="CF445" i="1"/>
  <c r="CD445" i="1"/>
  <c r="CB445" i="1"/>
  <c r="BZ445" i="1"/>
  <c r="BX445" i="1"/>
  <c r="BV445" i="1"/>
  <c r="BT445" i="1"/>
  <c r="BR445" i="1"/>
  <c r="BP445" i="1"/>
  <c r="BN445" i="1"/>
  <c r="BL445" i="1"/>
  <c r="BJ445" i="1"/>
  <c r="BH445" i="1"/>
  <c r="BF445" i="1"/>
  <c r="BD445" i="1"/>
  <c r="BB445" i="1"/>
  <c r="AZ445" i="1"/>
  <c r="AX445" i="1"/>
  <c r="AW445" i="1"/>
  <c r="AV445" i="1"/>
  <c r="AT445" i="1"/>
  <c r="AR445" i="1"/>
  <c r="AQ445" i="1"/>
  <c r="AP445" i="1"/>
  <c r="AN445" i="1"/>
  <c r="AL445" i="1"/>
  <c r="AJ445" i="1"/>
  <c r="AI445" i="1"/>
  <c r="AH445" i="1"/>
  <c r="AF445" i="1"/>
  <c r="AE445" i="1"/>
  <c r="AD445" i="1"/>
  <c r="AB445" i="1"/>
  <c r="X445" i="1"/>
  <c r="W445" i="1"/>
  <c r="V445" i="1"/>
  <c r="T445" i="1"/>
  <c r="R445" i="1"/>
  <c r="DN444" i="1"/>
  <c r="DK444" i="1"/>
  <c r="CY444" i="1"/>
  <c r="CW444" i="1"/>
  <c r="CO444" i="1"/>
  <c r="BY444" i="1"/>
  <c r="AS444" i="1"/>
  <c r="AC444" i="1"/>
  <c r="W444" i="1"/>
  <c r="U444" i="1"/>
  <c r="Q444" i="1"/>
  <c r="DN443" i="1"/>
  <c r="DK443" i="1"/>
  <c r="CY443" i="1"/>
  <c r="CW443" i="1"/>
  <c r="CO443" i="1"/>
  <c r="BY443" i="1"/>
  <c r="AS443" i="1"/>
  <c r="AK443" i="1"/>
  <c r="AC443" i="1"/>
  <c r="W443" i="1"/>
  <c r="U443" i="1"/>
  <c r="Q443" i="1"/>
  <c r="DN442" i="1"/>
  <c r="DK442" i="1"/>
  <c r="CY442" i="1"/>
  <c r="CW442" i="1"/>
  <c r="CO442" i="1"/>
  <c r="BY442" i="1"/>
  <c r="AS442" i="1"/>
  <c r="AC442" i="1"/>
  <c r="W442" i="1"/>
  <c r="U442" i="1"/>
  <c r="DO442" i="1" s="1"/>
  <c r="Q442" i="1"/>
  <c r="DN441" i="1"/>
  <c r="DK441" i="1"/>
  <c r="CY441" i="1"/>
  <c r="BY441" i="1"/>
  <c r="AU441" i="1"/>
  <c r="AS441" i="1"/>
  <c r="AQ441" i="1"/>
  <c r="AO441" i="1"/>
  <c r="AM441" i="1"/>
  <c r="AK441" i="1"/>
  <c r="AG441" i="1"/>
  <c r="AC441" i="1"/>
  <c r="Y441" i="1"/>
  <c r="W441" i="1"/>
  <c r="U441" i="1"/>
  <c r="Q441" i="1"/>
  <c r="DN440" i="1"/>
  <c r="DK440" i="1"/>
  <c r="CY440" i="1"/>
  <c r="BY440" i="1"/>
  <c r="BK440" i="1"/>
  <c r="BA440" i="1"/>
  <c r="AU440" i="1"/>
  <c r="AQ440" i="1"/>
  <c r="AO440" i="1"/>
  <c r="AM440" i="1"/>
  <c r="AK440" i="1"/>
  <c r="AG440" i="1"/>
  <c r="AC440" i="1"/>
  <c r="Y440" i="1"/>
  <c r="W440" i="1"/>
  <c r="U440" i="1"/>
  <c r="S440" i="1"/>
  <c r="Q440" i="1"/>
  <c r="DN439" i="1"/>
  <c r="DK439" i="1"/>
  <c r="CY439" i="1"/>
  <c r="BY439" i="1"/>
  <c r="BK439" i="1"/>
  <c r="BA439" i="1"/>
  <c r="AU439" i="1"/>
  <c r="AQ439" i="1"/>
  <c r="AO439" i="1"/>
  <c r="AM439" i="1"/>
  <c r="AK439" i="1"/>
  <c r="AG439" i="1"/>
  <c r="AC439" i="1"/>
  <c r="Y439" i="1"/>
  <c r="W439" i="1"/>
  <c r="U439" i="1"/>
  <c r="S439" i="1"/>
  <c r="Q439" i="1"/>
  <c r="DN438" i="1"/>
  <c r="DK438" i="1"/>
  <c r="CY438" i="1"/>
  <c r="BY438" i="1"/>
  <c r="BK438" i="1"/>
  <c r="BA438" i="1"/>
  <c r="AU438" i="1"/>
  <c r="AQ438" i="1"/>
  <c r="AO438" i="1"/>
  <c r="AM438" i="1"/>
  <c r="AK438" i="1"/>
  <c r="AG438" i="1"/>
  <c r="AC438" i="1"/>
  <c r="Y438" i="1"/>
  <c r="W438" i="1"/>
  <c r="U438" i="1"/>
  <c r="S438" i="1"/>
  <c r="Q438" i="1"/>
  <c r="DN437" i="1"/>
  <c r="DK437" i="1"/>
  <c r="DI437" i="1"/>
  <c r="DG437" i="1"/>
  <c r="DE437" i="1"/>
  <c r="DC437" i="1"/>
  <c r="DA437" i="1"/>
  <c r="CY437" i="1"/>
  <c r="CW437" i="1"/>
  <c r="CU437" i="1"/>
  <c r="CS437" i="1"/>
  <c r="CQ437" i="1"/>
  <c r="CO437" i="1"/>
  <c r="CM437" i="1"/>
  <c r="CK437" i="1"/>
  <c r="CI437" i="1"/>
  <c r="CG437" i="1"/>
  <c r="CE437" i="1"/>
  <c r="CC437" i="1"/>
  <c r="CA437" i="1"/>
  <c r="BY437" i="1"/>
  <c r="BW437" i="1"/>
  <c r="BU437" i="1"/>
  <c r="BS437" i="1"/>
  <c r="BQ437" i="1"/>
  <c r="BO437" i="1"/>
  <c r="BM437" i="1"/>
  <c r="BK437" i="1"/>
  <c r="BI437" i="1"/>
  <c r="BG437" i="1"/>
  <c r="BE437" i="1"/>
  <c r="BC437" i="1"/>
  <c r="BA437" i="1"/>
  <c r="AY437" i="1"/>
  <c r="AW437" i="1"/>
  <c r="AU437" i="1"/>
  <c r="AS437" i="1"/>
  <c r="AQ437" i="1"/>
  <c r="AO437" i="1"/>
  <c r="AM437" i="1"/>
  <c r="AK437" i="1"/>
  <c r="AG437" i="1"/>
  <c r="AC437" i="1"/>
  <c r="Y437" i="1"/>
  <c r="W437" i="1"/>
  <c r="U437" i="1"/>
  <c r="S437" i="1"/>
  <c r="Q437" i="1"/>
  <c r="DN436" i="1"/>
  <c r="DK436" i="1"/>
  <c r="DI436" i="1"/>
  <c r="DG436" i="1"/>
  <c r="DE436" i="1"/>
  <c r="DA436" i="1"/>
  <c r="CY436" i="1"/>
  <c r="CW436" i="1"/>
  <c r="CU436" i="1"/>
  <c r="CS436" i="1"/>
  <c r="CQ436" i="1"/>
  <c r="CO436" i="1"/>
  <c r="CM436" i="1"/>
  <c r="CK436" i="1"/>
  <c r="CI436" i="1"/>
  <c r="CG436" i="1"/>
  <c r="CE436" i="1"/>
  <c r="CC436" i="1"/>
  <c r="CA436" i="1"/>
  <c r="BY436" i="1"/>
  <c r="BW436" i="1"/>
  <c r="BU436" i="1"/>
  <c r="BS436" i="1"/>
  <c r="BQ436" i="1"/>
  <c r="BO436" i="1"/>
  <c r="BM436" i="1"/>
  <c r="BK436" i="1"/>
  <c r="BI436" i="1"/>
  <c r="BE436" i="1"/>
  <c r="BC436" i="1"/>
  <c r="BA436" i="1"/>
  <c r="AY436" i="1"/>
  <c r="AW436" i="1"/>
  <c r="AU436" i="1"/>
  <c r="AS436" i="1"/>
  <c r="AQ436" i="1"/>
  <c r="AO436" i="1"/>
  <c r="AM436" i="1"/>
  <c r="AK436" i="1"/>
  <c r="AG436" i="1"/>
  <c r="AC436" i="1"/>
  <c r="Y436" i="1"/>
  <c r="W436" i="1"/>
  <c r="U436" i="1"/>
  <c r="S436" i="1"/>
  <c r="Q436" i="1"/>
  <c r="DN435" i="1"/>
  <c r="DK435" i="1"/>
  <c r="DI435" i="1"/>
  <c r="DG435" i="1"/>
  <c r="DE435" i="1"/>
  <c r="DA435" i="1"/>
  <c r="CY435" i="1"/>
  <c r="CW435" i="1"/>
  <c r="CU435" i="1"/>
  <c r="CS435" i="1"/>
  <c r="CQ435" i="1"/>
  <c r="CO435" i="1"/>
  <c r="CM435" i="1"/>
  <c r="CK435" i="1"/>
  <c r="CI435" i="1"/>
  <c r="CG435" i="1"/>
  <c r="CE435" i="1"/>
  <c r="CC435" i="1"/>
  <c r="CA435" i="1"/>
  <c r="BY435" i="1"/>
  <c r="BW435" i="1"/>
  <c r="BU435" i="1"/>
  <c r="BS435" i="1"/>
  <c r="BQ435" i="1"/>
  <c r="BO435" i="1"/>
  <c r="BM435" i="1"/>
  <c r="BK435" i="1"/>
  <c r="BI435" i="1"/>
  <c r="BE435" i="1"/>
  <c r="BC435" i="1"/>
  <c r="BA435" i="1"/>
  <c r="AY435" i="1"/>
  <c r="AW435" i="1"/>
  <c r="AU435" i="1"/>
  <c r="AS435" i="1"/>
  <c r="AQ435" i="1"/>
  <c r="AO435" i="1"/>
  <c r="AM435" i="1"/>
  <c r="AK435" i="1"/>
  <c r="AG435" i="1"/>
  <c r="AC435" i="1"/>
  <c r="Y435" i="1"/>
  <c r="W435" i="1"/>
  <c r="U435" i="1"/>
  <c r="S435" i="1"/>
  <c r="Q435" i="1"/>
  <c r="DN434" i="1"/>
  <c r="DK434" i="1"/>
  <c r="DI434" i="1"/>
  <c r="DG434" i="1"/>
  <c r="DE434" i="1"/>
  <c r="DA434" i="1"/>
  <c r="CY434" i="1"/>
  <c r="CW434" i="1"/>
  <c r="CU434" i="1"/>
  <c r="CS434" i="1"/>
  <c r="CQ434" i="1"/>
  <c r="CO434" i="1"/>
  <c r="CM434" i="1"/>
  <c r="CK434" i="1"/>
  <c r="CI434" i="1"/>
  <c r="CG434" i="1"/>
  <c r="CE434" i="1"/>
  <c r="CC434" i="1"/>
  <c r="CA434" i="1"/>
  <c r="BY434" i="1"/>
  <c r="BW434" i="1"/>
  <c r="BU434" i="1"/>
  <c r="BS434" i="1"/>
  <c r="BS422" i="1" s="1"/>
  <c r="BQ434" i="1"/>
  <c r="BO434" i="1"/>
  <c r="BM434" i="1"/>
  <c r="BK434" i="1"/>
  <c r="BI434" i="1"/>
  <c r="BE434" i="1"/>
  <c r="BC434" i="1"/>
  <c r="BA434" i="1"/>
  <c r="AY434" i="1"/>
  <c r="AW434" i="1"/>
  <c r="AU434" i="1"/>
  <c r="AS434" i="1"/>
  <c r="AQ434" i="1"/>
  <c r="AO434" i="1"/>
  <c r="AM434" i="1"/>
  <c r="AK434" i="1"/>
  <c r="AG434" i="1"/>
  <c r="AC434" i="1"/>
  <c r="Y434" i="1"/>
  <c r="W434" i="1"/>
  <c r="U434" i="1"/>
  <c r="S434" i="1"/>
  <c r="Q434" i="1"/>
  <c r="DN433" i="1"/>
  <c r="DK433" i="1"/>
  <c r="DI433" i="1"/>
  <c r="DG433" i="1"/>
  <c r="DE433" i="1"/>
  <c r="DC433" i="1"/>
  <c r="DA433" i="1"/>
  <c r="CY433" i="1"/>
  <c r="CW433" i="1"/>
  <c r="CU433" i="1"/>
  <c r="CS433" i="1"/>
  <c r="CQ433" i="1"/>
  <c r="CO433" i="1"/>
  <c r="CM433" i="1"/>
  <c r="CK433" i="1"/>
  <c r="CI433" i="1"/>
  <c r="CG433" i="1"/>
  <c r="CE433" i="1"/>
  <c r="CC433" i="1"/>
  <c r="CA433" i="1"/>
  <c r="BY433" i="1"/>
  <c r="BW433" i="1"/>
  <c r="BU433" i="1"/>
  <c r="BS433" i="1"/>
  <c r="BQ433" i="1"/>
  <c r="BO433" i="1"/>
  <c r="BM433" i="1"/>
  <c r="BK433" i="1"/>
  <c r="BI433" i="1"/>
  <c r="BG433" i="1"/>
  <c r="BE433" i="1"/>
  <c r="BC433" i="1"/>
  <c r="BA433" i="1"/>
  <c r="AY433" i="1"/>
  <c r="AW433" i="1"/>
  <c r="AU433" i="1"/>
  <c r="AS433" i="1"/>
  <c r="AQ433" i="1"/>
  <c r="AO433" i="1"/>
  <c r="AM433" i="1"/>
  <c r="AK433" i="1"/>
  <c r="AG433" i="1"/>
  <c r="AC433" i="1"/>
  <c r="Y433" i="1"/>
  <c r="W433" i="1"/>
  <c r="U433" i="1"/>
  <c r="S433" i="1"/>
  <c r="Q433" i="1"/>
  <c r="DN432" i="1"/>
  <c r="DK432" i="1"/>
  <c r="DI432" i="1"/>
  <c r="DG432" i="1"/>
  <c r="DE432" i="1"/>
  <c r="DA432" i="1"/>
  <c r="CY432" i="1"/>
  <c r="CW432" i="1"/>
  <c r="CU432" i="1"/>
  <c r="CS432" i="1"/>
  <c r="CQ432" i="1"/>
  <c r="CO432" i="1"/>
  <c r="CM432" i="1"/>
  <c r="CK432" i="1"/>
  <c r="CI432" i="1"/>
  <c r="CG432" i="1"/>
  <c r="CE432" i="1"/>
  <c r="CC432" i="1"/>
  <c r="CA432" i="1"/>
  <c r="BY432" i="1"/>
  <c r="BW432" i="1"/>
  <c r="BU432" i="1"/>
  <c r="BS432" i="1"/>
  <c r="BQ432" i="1"/>
  <c r="BO432" i="1"/>
  <c r="BM432" i="1"/>
  <c r="BK432" i="1"/>
  <c r="BI432" i="1"/>
  <c r="BE432" i="1"/>
  <c r="BC432" i="1"/>
  <c r="BA432" i="1"/>
  <c r="AY432" i="1"/>
  <c r="AW432" i="1"/>
  <c r="AU432" i="1"/>
  <c r="AS432" i="1"/>
  <c r="AQ432" i="1"/>
  <c r="AO432" i="1"/>
  <c r="AM432" i="1"/>
  <c r="AK432" i="1"/>
  <c r="AG432" i="1"/>
  <c r="AC432" i="1"/>
  <c r="Y432" i="1"/>
  <c r="W432" i="1"/>
  <c r="U432" i="1"/>
  <c r="S432" i="1"/>
  <c r="Q432" i="1"/>
  <c r="DN431" i="1"/>
  <c r="DK431" i="1"/>
  <c r="DI431" i="1"/>
  <c r="DG431" i="1"/>
  <c r="DE431" i="1"/>
  <c r="DC431" i="1"/>
  <c r="DA431" i="1"/>
  <c r="CY431" i="1"/>
  <c r="CW431" i="1"/>
  <c r="CU431" i="1"/>
  <c r="CS431" i="1"/>
  <c r="CQ431" i="1"/>
  <c r="CO431" i="1"/>
  <c r="CM431" i="1"/>
  <c r="CK431" i="1"/>
  <c r="CI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Q431" i="1"/>
  <c r="AO431" i="1"/>
  <c r="AM431" i="1"/>
  <c r="AK431" i="1"/>
  <c r="AG431" i="1"/>
  <c r="AC431" i="1"/>
  <c r="Y431" i="1"/>
  <c r="W431" i="1"/>
  <c r="U431" i="1"/>
  <c r="S431" i="1"/>
  <c r="Q431" i="1"/>
  <c r="DN430" i="1"/>
  <c r="DK430" i="1"/>
  <c r="DI430" i="1"/>
  <c r="DG430" i="1"/>
  <c r="DE430" i="1"/>
  <c r="DC430" i="1"/>
  <c r="DA430" i="1"/>
  <c r="CY430" i="1"/>
  <c r="CW430" i="1"/>
  <c r="CW422" i="1" s="1"/>
  <c r="CU430" i="1"/>
  <c r="CS430" i="1"/>
  <c r="CQ430" i="1"/>
  <c r="CO430" i="1"/>
  <c r="CM430" i="1"/>
  <c r="CK430" i="1"/>
  <c r="CK422" i="1" s="1"/>
  <c r="CI430" i="1"/>
  <c r="CG430" i="1"/>
  <c r="CE430" i="1"/>
  <c r="CC430" i="1"/>
  <c r="CA430" i="1"/>
  <c r="BY430" i="1"/>
  <c r="BW430" i="1"/>
  <c r="BU430" i="1"/>
  <c r="BS430" i="1"/>
  <c r="BQ430" i="1"/>
  <c r="BO430" i="1"/>
  <c r="BM430" i="1"/>
  <c r="BM422" i="1" s="1"/>
  <c r="BK430" i="1"/>
  <c r="BI430" i="1"/>
  <c r="BG430" i="1"/>
  <c r="BE430" i="1"/>
  <c r="BC430" i="1"/>
  <c r="BA430" i="1"/>
  <c r="AY430" i="1"/>
  <c r="AW430" i="1"/>
  <c r="AU430" i="1"/>
  <c r="AS430" i="1"/>
  <c r="AQ430" i="1"/>
  <c r="AO430" i="1"/>
  <c r="AM430" i="1"/>
  <c r="AK430" i="1"/>
  <c r="AG430" i="1"/>
  <c r="AC430" i="1"/>
  <c r="Y430" i="1"/>
  <c r="W430" i="1"/>
  <c r="U430" i="1"/>
  <c r="S430" i="1"/>
  <c r="Q430" i="1"/>
  <c r="DN429" i="1"/>
  <c r="BY429" i="1"/>
  <c r="AU429" i="1"/>
  <c r="AS429" i="1"/>
  <c r="AQ429" i="1"/>
  <c r="AO429" i="1"/>
  <c r="AM429" i="1"/>
  <c r="AK429" i="1"/>
  <c r="AG429" i="1"/>
  <c r="AC429" i="1"/>
  <c r="Y429" i="1"/>
  <c r="W429" i="1"/>
  <c r="U429" i="1"/>
  <c r="Q429" i="1"/>
  <c r="DN428" i="1"/>
  <c r="BY428" i="1"/>
  <c r="AU428" i="1"/>
  <c r="AS428" i="1"/>
  <c r="AQ428" i="1"/>
  <c r="AO428" i="1"/>
  <c r="AM428" i="1"/>
  <c r="AK428" i="1"/>
  <c r="AG428" i="1"/>
  <c r="AC428" i="1"/>
  <c r="Y428" i="1"/>
  <c r="W428" i="1"/>
  <c r="U428" i="1"/>
  <c r="Q428" i="1"/>
  <c r="DN427" i="1"/>
  <c r="BY427" i="1"/>
  <c r="AU427" i="1"/>
  <c r="AS427" i="1"/>
  <c r="AQ427" i="1"/>
  <c r="AO427" i="1"/>
  <c r="AM427" i="1"/>
  <c r="AK427" i="1"/>
  <c r="AG427" i="1"/>
  <c r="AC427" i="1"/>
  <c r="Y427" i="1"/>
  <c r="W427" i="1"/>
  <c r="U427" i="1"/>
  <c r="Q427" i="1"/>
  <c r="DN426" i="1"/>
  <c r="BY426" i="1"/>
  <c r="AU426" i="1"/>
  <c r="AS426" i="1"/>
  <c r="AQ426" i="1"/>
  <c r="AO426" i="1"/>
  <c r="AM426" i="1"/>
  <c r="AK426" i="1"/>
  <c r="AG426" i="1"/>
  <c r="AC426" i="1"/>
  <c r="Y426" i="1"/>
  <c r="W426" i="1"/>
  <c r="U426" i="1"/>
  <c r="Q426" i="1"/>
  <c r="DN425" i="1"/>
  <c r="DK425" i="1"/>
  <c r="DI425" i="1"/>
  <c r="DG425" i="1"/>
  <c r="DE425" i="1"/>
  <c r="DC425" i="1"/>
  <c r="DA425" i="1"/>
  <c r="CY425" i="1"/>
  <c r="CW425" i="1"/>
  <c r="CU425" i="1"/>
  <c r="CS425" i="1"/>
  <c r="CQ425" i="1"/>
  <c r="CO425" i="1"/>
  <c r="CM425" i="1"/>
  <c r="CK425" i="1"/>
  <c r="CI425" i="1"/>
  <c r="CG425" i="1"/>
  <c r="CE425" i="1"/>
  <c r="CC425" i="1"/>
  <c r="CA425" i="1"/>
  <c r="BY425" i="1"/>
  <c r="BW425" i="1"/>
  <c r="BU425" i="1"/>
  <c r="BS425" i="1"/>
  <c r="BQ425" i="1"/>
  <c r="BO425" i="1"/>
  <c r="BM425" i="1"/>
  <c r="BK425" i="1"/>
  <c r="BI425" i="1"/>
  <c r="BG425" i="1"/>
  <c r="BE425" i="1"/>
  <c r="BC425" i="1"/>
  <c r="BA425" i="1"/>
  <c r="AY425" i="1"/>
  <c r="AW425" i="1"/>
  <c r="AU425" i="1"/>
  <c r="AS425" i="1"/>
  <c r="AQ425" i="1"/>
  <c r="AO425" i="1"/>
  <c r="AM425" i="1"/>
  <c r="AK425" i="1"/>
  <c r="AG425" i="1"/>
  <c r="AC425" i="1"/>
  <c r="Y425" i="1"/>
  <c r="W425" i="1"/>
  <c r="U425" i="1"/>
  <c r="S425" i="1"/>
  <c r="Q425" i="1"/>
  <c r="DN424" i="1"/>
  <c r="DK424" i="1"/>
  <c r="DI424" i="1"/>
  <c r="DG424" i="1"/>
  <c r="DE424" i="1"/>
  <c r="DC424" i="1"/>
  <c r="DA424" i="1"/>
  <c r="CY424" i="1"/>
  <c r="CW424" i="1"/>
  <c r="CU424" i="1"/>
  <c r="CS424" i="1"/>
  <c r="CQ424" i="1"/>
  <c r="CO424" i="1"/>
  <c r="CM424" i="1"/>
  <c r="CK424" i="1"/>
  <c r="CI424" i="1"/>
  <c r="CG424" i="1"/>
  <c r="CE424" i="1"/>
  <c r="CC424" i="1"/>
  <c r="CA424" i="1"/>
  <c r="BY424" i="1"/>
  <c r="BW424" i="1"/>
  <c r="BU424" i="1"/>
  <c r="BS424" i="1"/>
  <c r="BQ424" i="1"/>
  <c r="BO424" i="1"/>
  <c r="BM424" i="1"/>
  <c r="BK424" i="1"/>
  <c r="BI424" i="1"/>
  <c r="BG424" i="1"/>
  <c r="BG422" i="1" s="1"/>
  <c r="BE424" i="1"/>
  <c r="BC424" i="1"/>
  <c r="BA424" i="1"/>
  <c r="AY424" i="1"/>
  <c r="AW424" i="1"/>
  <c r="AU424" i="1"/>
  <c r="AS424" i="1"/>
  <c r="AQ424" i="1"/>
  <c r="AO424" i="1"/>
  <c r="AM424" i="1"/>
  <c r="AK424" i="1"/>
  <c r="AG424" i="1"/>
  <c r="AC424" i="1"/>
  <c r="AC422" i="1" s="1"/>
  <c r="Y424" i="1"/>
  <c r="W424" i="1"/>
  <c r="U424" i="1"/>
  <c r="S424" i="1"/>
  <c r="Q424" i="1"/>
  <c r="DN423" i="1"/>
  <c r="DK423" i="1"/>
  <c r="DI423" i="1"/>
  <c r="DG423" i="1"/>
  <c r="DE423" i="1"/>
  <c r="DA423" i="1"/>
  <c r="CY423" i="1"/>
  <c r="CW423" i="1"/>
  <c r="CU423" i="1"/>
  <c r="CS423" i="1"/>
  <c r="CQ423" i="1"/>
  <c r="CO423" i="1"/>
  <c r="CM423" i="1"/>
  <c r="CK423" i="1"/>
  <c r="CI423" i="1"/>
  <c r="CG423" i="1"/>
  <c r="CE423" i="1"/>
  <c r="CC423" i="1"/>
  <c r="CA423" i="1"/>
  <c r="BY423" i="1"/>
  <c r="BW423" i="1"/>
  <c r="BU423" i="1"/>
  <c r="BS423" i="1"/>
  <c r="BQ423" i="1"/>
  <c r="BO423" i="1"/>
  <c r="BM423" i="1"/>
  <c r="BK423" i="1"/>
  <c r="BI423" i="1"/>
  <c r="BE423" i="1"/>
  <c r="BC423" i="1"/>
  <c r="BA423" i="1"/>
  <c r="BA422" i="1" s="1"/>
  <c r="AY423" i="1"/>
  <c r="AW423" i="1"/>
  <c r="AU423" i="1"/>
  <c r="AS423" i="1"/>
  <c r="AQ423" i="1"/>
  <c r="AO423" i="1"/>
  <c r="AO422" i="1" s="1"/>
  <c r="AM423" i="1"/>
  <c r="AK423" i="1"/>
  <c r="AG423" i="1"/>
  <c r="AC423" i="1"/>
  <c r="Y423" i="1"/>
  <c r="W423" i="1"/>
  <c r="U423" i="1"/>
  <c r="S423" i="1"/>
  <c r="Q423" i="1"/>
  <c r="DM422" i="1"/>
  <c r="DL422" i="1"/>
  <c r="DJ422" i="1"/>
  <c r="DH422" i="1"/>
  <c r="DF422" i="1"/>
  <c r="DD422" i="1"/>
  <c r="DC422" i="1"/>
  <c r="DB422" i="1"/>
  <c r="CZ422" i="1"/>
  <c r="CX422" i="1"/>
  <c r="CV422" i="1"/>
  <c r="CT422" i="1"/>
  <c r="CR422" i="1"/>
  <c r="CP422" i="1"/>
  <c r="CN422" i="1"/>
  <c r="CL422" i="1"/>
  <c r="CJ422" i="1"/>
  <c r="CH422" i="1"/>
  <c r="CF422" i="1"/>
  <c r="CD422" i="1"/>
  <c r="CB422" i="1"/>
  <c r="BZ422" i="1"/>
  <c r="BX422" i="1"/>
  <c r="BV422" i="1"/>
  <c r="BT422" i="1"/>
  <c r="BR422" i="1"/>
  <c r="BP422" i="1"/>
  <c r="BN422" i="1"/>
  <c r="BL422" i="1"/>
  <c r="BJ422" i="1"/>
  <c r="BH422" i="1"/>
  <c r="BF422" i="1"/>
  <c r="BD422" i="1"/>
  <c r="BB422" i="1"/>
  <c r="AZ422" i="1"/>
  <c r="AX422" i="1"/>
  <c r="AV422" i="1"/>
  <c r="AT422" i="1"/>
  <c r="AR422" i="1"/>
  <c r="AP422" i="1"/>
  <c r="AN422" i="1"/>
  <c r="AL422" i="1"/>
  <c r="AJ422" i="1"/>
  <c r="AI422" i="1"/>
  <c r="AH422" i="1"/>
  <c r="AF422" i="1"/>
  <c r="AE422" i="1"/>
  <c r="AD422" i="1"/>
  <c r="AB422" i="1"/>
  <c r="X422" i="1"/>
  <c r="V422" i="1"/>
  <c r="T422" i="1"/>
  <c r="R422" i="1"/>
  <c r="P422" i="1"/>
  <c r="DN421" i="1"/>
  <c r="DK421" i="1"/>
  <c r="DI421" i="1"/>
  <c r="DG421" i="1"/>
  <c r="DE421" i="1"/>
  <c r="DC421" i="1"/>
  <c r="DA421" i="1"/>
  <c r="CY421" i="1"/>
  <c r="CW421" i="1"/>
  <c r="CU421" i="1"/>
  <c r="CS421" i="1"/>
  <c r="CQ421" i="1"/>
  <c r="CO421" i="1"/>
  <c r="CM421" i="1"/>
  <c r="CK421" i="1"/>
  <c r="CI421" i="1"/>
  <c r="CG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G421" i="1"/>
  <c r="BE421" i="1"/>
  <c r="BC421" i="1"/>
  <c r="BA421" i="1"/>
  <c r="AY421" i="1"/>
  <c r="AW421" i="1"/>
  <c r="AU421" i="1"/>
  <c r="AS421" i="1"/>
  <c r="AQ421" i="1"/>
  <c r="AO421" i="1"/>
  <c r="AM421" i="1"/>
  <c r="AK421" i="1"/>
  <c r="AG421" i="1"/>
  <c r="AC421" i="1"/>
  <c r="Y421" i="1"/>
  <c r="W421" i="1"/>
  <c r="U421" i="1"/>
  <c r="S421" i="1"/>
  <c r="Q421" i="1"/>
  <c r="DN420" i="1"/>
  <c r="DK420" i="1"/>
  <c r="DI420" i="1"/>
  <c r="DG420" i="1"/>
  <c r="DE420" i="1"/>
  <c r="DC420" i="1"/>
  <c r="DA420" i="1"/>
  <c r="CY420" i="1"/>
  <c r="CW420" i="1"/>
  <c r="CU420" i="1"/>
  <c r="CS420" i="1"/>
  <c r="CQ420" i="1"/>
  <c r="CO420" i="1"/>
  <c r="CM420" i="1"/>
  <c r="CK420" i="1"/>
  <c r="CI420" i="1"/>
  <c r="CG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G420" i="1"/>
  <c r="BE420" i="1"/>
  <c r="BC420" i="1"/>
  <c r="BA420" i="1"/>
  <c r="AY420" i="1"/>
  <c r="AW420" i="1"/>
  <c r="AU420" i="1"/>
  <c r="AS420" i="1"/>
  <c r="AQ420" i="1"/>
  <c r="AO420" i="1"/>
  <c r="AM420" i="1"/>
  <c r="AK420" i="1"/>
  <c r="AG420" i="1"/>
  <c r="AC420" i="1"/>
  <c r="Y420" i="1"/>
  <c r="W420" i="1"/>
  <c r="U420" i="1"/>
  <c r="S420" i="1"/>
  <c r="Q420" i="1"/>
  <c r="DN419" i="1"/>
  <c r="DK419" i="1"/>
  <c r="DI419" i="1"/>
  <c r="DG419" i="1"/>
  <c r="DE419" i="1"/>
  <c r="DC419" i="1"/>
  <c r="DA419" i="1"/>
  <c r="CY419" i="1"/>
  <c r="CW419" i="1"/>
  <c r="CU419" i="1"/>
  <c r="CS419" i="1"/>
  <c r="CQ419" i="1"/>
  <c r="CO419" i="1"/>
  <c r="CM419" i="1"/>
  <c r="CK419" i="1"/>
  <c r="CI419" i="1"/>
  <c r="CG419" i="1"/>
  <c r="CE419" i="1"/>
  <c r="CC419" i="1"/>
  <c r="CA419" i="1"/>
  <c r="BY419" i="1"/>
  <c r="BW419" i="1"/>
  <c r="BU419" i="1"/>
  <c r="BS419" i="1"/>
  <c r="BQ419" i="1"/>
  <c r="BO419" i="1"/>
  <c r="BM419" i="1"/>
  <c r="BK419" i="1"/>
  <c r="BI419" i="1"/>
  <c r="BG419" i="1"/>
  <c r="BE419" i="1"/>
  <c r="BC419" i="1"/>
  <c r="BA419" i="1"/>
  <c r="AY419" i="1"/>
  <c r="AW419" i="1"/>
  <c r="AU419" i="1"/>
  <c r="AS419" i="1"/>
  <c r="AQ419" i="1"/>
  <c r="AO419" i="1"/>
  <c r="AM419" i="1"/>
  <c r="AK419" i="1"/>
  <c r="AG419" i="1"/>
  <c r="AC419" i="1"/>
  <c r="Y419" i="1"/>
  <c r="W419" i="1"/>
  <c r="U419" i="1"/>
  <c r="S419" i="1"/>
  <c r="Q419" i="1"/>
  <c r="DN418" i="1"/>
  <c r="DK418" i="1"/>
  <c r="DI418" i="1"/>
  <c r="DG418" i="1"/>
  <c r="DE418" i="1"/>
  <c r="DC418" i="1"/>
  <c r="DA418" i="1"/>
  <c r="CY418" i="1"/>
  <c r="CW418" i="1"/>
  <c r="CU418" i="1"/>
  <c r="CS418" i="1"/>
  <c r="CQ418" i="1"/>
  <c r="CO418" i="1"/>
  <c r="CM418" i="1"/>
  <c r="CK418" i="1"/>
  <c r="CI418" i="1"/>
  <c r="CG418" i="1"/>
  <c r="CE418" i="1"/>
  <c r="CC418" i="1"/>
  <c r="CA418" i="1"/>
  <c r="BY418" i="1"/>
  <c r="BW418" i="1"/>
  <c r="BU418" i="1"/>
  <c r="BS418" i="1"/>
  <c r="BQ418" i="1"/>
  <c r="BO418" i="1"/>
  <c r="BM418" i="1"/>
  <c r="BK418" i="1"/>
  <c r="BI418" i="1"/>
  <c r="BG418" i="1"/>
  <c r="BE418" i="1"/>
  <c r="BC418" i="1"/>
  <c r="BA418" i="1"/>
  <c r="AY418" i="1"/>
  <c r="AW418" i="1"/>
  <c r="AU418" i="1"/>
  <c r="AS418" i="1"/>
  <c r="AQ418" i="1"/>
  <c r="AO418" i="1"/>
  <c r="AM418" i="1"/>
  <c r="AK418" i="1"/>
  <c r="AG418" i="1"/>
  <c r="AC418" i="1"/>
  <c r="Y418" i="1"/>
  <c r="W418" i="1"/>
  <c r="U418" i="1"/>
  <c r="S418" i="1"/>
  <c r="Q418" i="1"/>
  <c r="DN417" i="1"/>
  <c r="DK417" i="1"/>
  <c r="DI417" i="1"/>
  <c r="DG417" i="1"/>
  <c r="DE417" i="1"/>
  <c r="DC417" i="1"/>
  <c r="DA417" i="1"/>
  <c r="CY417" i="1"/>
  <c r="CW417" i="1"/>
  <c r="CU417" i="1"/>
  <c r="CS417" i="1"/>
  <c r="CQ417" i="1"/>
  <c r="CO417" i="1"/>
  <c r="CM417" i="1"/>
  <c r="CK417" i="1"/>
  <c r="CI417" i="1"/>
  <c r="CG417" i="1"/>
  <c r="CE417" i="1"/>
  <c r="CC417" i="1"/>
  <c r="CA417" i="1"/>
  <c r="BY417" i="1"/>
  <c r="BW417" i="1"/>
  <c r="BU417" i="1"/>
  <c r="BS417" i="1"/>
  <c r="BQ417" i="1"/>
  <c r="BO417" i="1"/>
  <c r="BM417" i="1"/>
  <c r="BK417" i="1"/>
  <c r="BI417" i="1"/>
  <c r="BG417" i="1"/>
  <c r="BE417" i="1"/>
  <c r="BC417" i="1"/>
  <c r="BA417" i="1"/>
  <c r="AY417" i="1"/>
  <c r="AW417" i="1"/>
  <c r="AU417" i="1"/>
  <c r="AS417" i="1"/>
  <c r="AQ417" i="1"/>
  <c r="AO417" i="1"/>
  <c r="AM417" i="1"/>
  <c r="AK417" i="1"/>
  <c r="AG417" i="1"/>
  <c r="AC417" i="1"/>
  <c r="Y417" i="1"/>
  <c r="W417" i="1"/>
  <c r="U417" i="1"/>
  <c r="S417" i="1"/>
  <c r="Q417" i="1"/>
  <c r="DN416" i="1"/>
  <c r="DK416" i="1"/>
  <c r="DI416" i="1"/>
  <c r="DG416" i="1"/>
  <c r="DE416" i="1"/>
  <c r="DC416" i="1"/>
  <c r="DA416" i="1"/>
  <c r="CY416" i="1"/>
  <c r="CW416" i="1"/>
  <c r="CU416" i="1"/>
  <c r="CS416" i="1"/>
  <c r="CQ416" i="1"/>
  <c r="CO416" i="1"/>
  <c r="CM416" i="1"/>
  <c r="CK416" i="1"/>
  <c r="CI416" i="1"/>
  <c r="CG416" i="1"/>
  <c r="CE416" i="1"/>
  <c r="CC416" i="1"/>
  <c r="CA416" i="1"/>
  <c r="BY416" i="1"/>
  <c r="BW416" i="1"/>
  <c r="BU416" i="1"/>
  <c r="BS416" i="1"/>
  <c r="BQ416" i="1"/>
  <c r="BO416" i="1"/>
  <c r="BM416" i="1"/>
  <c r="BK416" i="1"/>
  <c r="BI416" i="1"/>
  <c r="BG416" i="1"/>
  <c r="BE416" i="1"/>
  <c r="BC416" i="1"/>
  <c r="BA416" i="1"/>
  <c r="AY416" i="1"/>
  <c r="AW416" i="1"/>
  <c r="AU416" i="1"/>
  <c r="AS416" i="1"/>
  <c r="AQ416" i="1"/>
  <c r="AO416" i="1"/>
  <c r="AM416" i="1"/>
  <c r="AK416" i="1"/>
  <c r="AG416" i="1"/>
  <c r="AC416" i="1"/>
  <c r="Y416" i="1"/>
  <c r="W416" i="1"/>
  <c r="U416" i="1"/>
  <c r="S416" i="1"/>
  <c r="Q416" i="1"/>
  <c r="DN415" i="1"/>
  <c r="DK415" i="1"/>
  <c r="DI415" i="1"/>
  <c r="DG415" i="1"/>
  <c r="DE415" i="1"/>
  <c r="DC415" i="1"/>
  <c r="DA415" i="1"/>
  <c r="CY415" i="1"/>
  <c r="CW415" i="1"/>
  <c r="CU415" i="1"/>
  <c r="CS415" i="1"/>
  <c r="CQ415" i="1"/>
  <c r="CO415" i="1"/>
  <c r="CM415" i="1"/>
  <c r="CK415" i="1"/>
  <c r="CI415" i="1"/>
  <c r="CG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M415" i="1"/>
  <c r="AK415" i="1"/>
  <c r="AG415" i="1"/>
  <c r="AC415" i="1"/>
  <c r="Y415" i="1"/>
  <c r="W415" i="1"/>
  <c r="U415" i="1"/>
  <c r="S415" i="1"/>
  <c r="Q415" i="1"/>
  <c r="DN414" i="1"/>
  <c r="DK414" i="1"/>
  <c r="DI414" i="1"/>
  <c r="DG414" i="1"/>
  <c r="DE414" i="1"/>
  <c r="DC414" i="1"/>
  <c r="DA414" i="1"/>
  <c r="CY414" i="1"/>
  <c r="CW414" i="1"/>
  <c r="CU414" i="1"/>
  <c r="CS414" i="1"/>
  <c r="CQ414" i="1"/>
  <c r="CO414" i="1"/>
  <c r="CM414" i="1"/>
  <c r="CK414" i="1"/>
  <c r="CI414" i="1"/>
  <c r="CG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G414" i="1"/>
  <c r="AC414" i="1"/>
  <c r="Y414" i="1"/>
  <c r="W414" i="1"/>
  <c r="U414" i="1"/>
  <c r="S414" i="1"/>
  <c r="Q414" i="1"/>
  <c r="DN413" i="1"/>
  <c r="DN412" i="1" s="1"/>
  <c r="DK413" i="1"/>
  <c r="DI413" i="1"/>
  <c r="DG413" i="1"/>
  <c r="DG412" i="1" s="1"/>
  <c r="DE413" i="1"/>
  <c r="DC413" i="1"/>
  <c r="DA413" i="1"/>
  <c r="DA412" i="1" s="1"/>
  <c r="CY413" i="1"/>
  <c r="CW413" i="1"/>
  <c r="CU413" i="1"/>
  <c r="CU412" i="1" s="1"/>
  <c r="CS413" i="1"/>
  <c r="CQ413" i="1"/>
  <c r="CO413" i="1"/>
  <c r="CO412" i="1" s="1"/>
  <c r="CM413" i="1"/>
  <c r="CK413" i="1"/>
  <c r="CI413" i="1"/>
  <c r="CI412" i="1" s="1"/>
  <c r="CG413" i="1"/>
  <c r="CE413" i="1"/>
  <c r="CC413" i="1"/>
  <c r="CC412" i="1" s="1"/>
  <c r="CA413" i="1"/>
  <c r="BY413" i="1"/>
  <c r="BW413" i="1"/>
  <c r="BW412" i="1" s="1"/>
  <c r="BU413" i="1"/>
  <c r="BS413" i="1"/>
  <c r="BQ413" i="1"/>
  <c r="BQ412" i="1" s="1"/>
  <c r="BO413" i="1"/>
  <c r="BM413" i="1"/>
  <c r="BK413" i="1"/>
  <c r="BK412" i="1" s="1"/>
  <c r="BI413" i="1"/>
  <c r="BG413" i="1"/>
  <c r="BE413" i="1"/>
  <c r="BE412" i="1" s="1"/>
  <c r="BC413" i="1"/>
  <c r="BA413" i="1"/>
  <c r="AY413" i="1"/>
  <c r="AY412" i="1" s="1"/>
  <c r="AW413" i="1"/>
  <c r="AU413" i="1"/>
  <c r="AS413" i="1"/>
  <c r="AS412" i="1" s="1"/>
  <c r="AQ413" i="1"/>
  <c r="AO413" i="1"/>
  <c r="AM413" i="1"/>
  <c r="AM412" i="1" s="1"/>
  <c r="AK413" i="1"/>
  <c r="AG413" i="1"/>
  <c r="AC413" i="1"/>
  <c r="Y413" i="1"/>
  <c r="W413" i="1"/>
  <c r="W412" i="1" s="1"/>
  <c r="U413" i="1"/>
  <c r="U412" i="1" s="1"/>
  <c r="S413" i="1"/>
  <c r="S412" i="1" s="1"/>
  <c r="Q413" i="1"/>
  <c r="DM412" i="1"/>
  <c r="DL412" i="1"/>
  <c r="DJ412" i="1"/>
  <c r="DH412" i="1"/>
  <c r="DF412" i="1"/>
  <c r="DD412" i="1"/>
  <c r="DB412" i="1"/>
  <c r="CZ412" i="1"/>
  <c r="CX412" i="1"/>
  <c r="CV412" i="1"/>
  <c r="CT412" i="1"/>
  <c r="CR412" i="1"/>
  <c r="CP412" i="1"/>
  <c r="CN412" i="1"/>
  <c r="CL412" i="1"/>
  <c r="CJ412" i="1"/>
  <c r="CH412" i="1"/>
  <c r="CF412" i="1"/>
  <c r="CD412" i="1"/>
  <c r="CB412" i="1"/>
  <c r="BZ412" i="1"/>
  <c r="BX412" i="1"/>
  <c r="BV412" i="1"/>
  <c r="BT412" i="1"/>
  <c r="BR412" i="1"/>
  <c r="BP412" i="1"/>
  <c r="BN412" i="1"/>
  <c r="BL412" i="1"/>
  <c r="BJ412" i="1"/>
  <c r="BH412" i="1"/>
  <c r="BF412" i="1"/>
  <c r="BD412" i="1"/>
  <c r="BB412" i="1"/>
  <c r="AZ412" i="1"/>
  <c r="AX412" i="1"/>
  <c r="AV412" i="1"/>
  <c r="AT412" i="1"/>
  <c r="AR412" i="1"/>
  <c r="AP412" i="1"/>
  <c r="AN412" i="1"/>
  <c r="AL412" i="1"/>
  <c r="AJ412" i="1"/>
  <c r="AI412" i="1"/>
  <c r="AH412" i="1"/>
  <c r="AF412" i="1"/>
  <c r="AE412" i="1"/>
  <c r="AD412" i="1"/>
  <c r="AB412" i="1"/>
  <c r="X412" i="1"/>
  <c r="V412" i="1"/>
  <c r="T412" i="1"/>
  <c r="R412" i="1"/>
  <c r="P412" i="1"/>
  <c r="DN411" i="1"/>
  <c r="DK411" i="1"/>
  <c r="DI411" i="1"/>
  <c r="DG411" i="1"/>
  <c r="DE411" i="1"/>
  <c r="DC411" i="1"/>
  <c r="DA411" i="1"/>
  <c r="CY411" i="1"/>
  <c r="CW411" i="1"/>
  <c r="CU411" i="1"/>
  <c r="CS411" i="1"/>
  <c r="CQ411" i="1"/>
  <c r="CO411" i="1"/>
  <c r="CM411" i="1"/>
  <c r="CK411" i="1"/>
  <c r="CI411" i="1"/>
  <c r="CG411" i="1"/>
  <c r="CE411" i="1"/>
  <c r="CC411" i="1"/>
  <c r="CA411" i="1"/>
  <c r="BY411" i="1"/>
  <c r="BW411" i="1"/>
  <c r="BU411" i="1"/>
  <c r="BS411" i="1"/>
  <c r="BQ411" i="1"/>
  <c r="BO411" i="1"/>
  <c r="BM411" i="1"/>
  <c r="BK411" i="1"/>
  <c r="BI411" i="1"/>
  <c r="BG411" i="1"/>
  <c r="BE411" i="1"/>
  <c r="BC411" i="1"/>
  <c r="BA411" i="1"/>
  <c r="AY411" i="1"/>
  <c r="AW411" i="1"/>
  <c r="AU411" i="1"/>
  <c r="AS411" i="1"/>
  <c r="AQ411" i="1"/>
  <c r="AO411" i="1"/>
  <c r="AM411" i="1"/>
  <c r="AK411" i="1"/>
  <c r="AG411" i="1"/>
  <c r="AC411" i="1"/>
  <c r="Y411" i="1"/>
  <c r="W411" i="1"/>
  <c r="U411" i="1"/>
  <c r="S411" i="1"/>
  <c r="Q411" i="1"/>
  <c r="DN410" i="1"/>
  <c r="DK410" i="1"/>
  <c r="DI410" i="1"/>
  <c r="DG410" i="1"/>
  <c r="DE410" i="1"/>
  <c r="DC410" i="1"/>
  <c r="DA410" i="1"/>
  <c r="CY410" i="1"/>
  <c r="CW410" i="1"/>
  <c r="CU410" i="1"/>
  <c r="CS410" i="1"/>
  <c r="CQ410" i="1"/>
  <c r="CO410" i="1"/>
  <c r="CM410" i="1"/>
  <c r="CK410" i="1"/>
  <c r="CI410" i="1"/>
  <c r="CG410" i="1"/>
  <c r="CE410" i="1"/>
  <c r="CC410" i="1"/>
  <c r="CA410" i="1"/>
  <c r="BY410" i="1"/>
  <c r="BW410" i="1"/>
  <c r="BU410" i="1"/>
  <c r="BS410" i="1"/>
  <c r="BQ410" i="1"/>
  <c r="BO410" i="1"/>
  <c r="BM410" i="1"/>
  <c r="BK410" i="1"/>
  <c r="BI410" i="1"/>
  <c r="BG410" i="1"/>
  <c r="BE410" i="1"/>
  <c r="BC410" i="1"/>
  <c r="BA410" i="1"/>
  <c r="AY410" i="1"/>
  <c r="AW410" i="1"/>
  <c r="AU410" i="1"/>
  <c r="AS410" i="1"/>
  <c r="AQ410" i="1"/>
  <c r="AO410" i="1"/>
  <c r="AM410" i="1"/>
  <c r="AK410" i="1"/>
  <c r="AG410" i="1"/>
  <c r="AC410" i="1"/>
  <c r="Y410" i="1"/>
  <c r="W410" i="1"/>
  <c r="U410" i="1"/>
  <c r="S410" i="1"/>
  <c r="Q410" i="1"/>
  <c r="DN409" i="1"/>
  <c r="DK409" i="1"/>
  <c r="DI409" i="1"/>
  <c r="DG409" i="1"/>
  <c r="DE409" i="1"/>
  <c r="DC409" i="1"/>
  <c r="DA409" i="1"/>
  <c r="CY409" i="1"/>
  <c r="CW409" i="1"/>
  <c r="CU409" i="1"/>
  <c r="CS409" i="1"/>
  <c r="CQ409" i="1"/>
  <c r="CO409" i="1"/>
  <c r="CM409" i="1"/>
  <c r="CK409" i="1"/>
  <c r="CI409" i="1"/>
  <c r="CG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G409" i="1"/>
  <c r="AC409" i="1"/>
  <c r="Y409" i="1"/>
  <c r="W409" i="1"/>
  <c r="U409" i="1"/>
  <c r="S409" i="1"/>
  <c r="Q409" i="1"/>
  <c r="DN408" i="1"/>
  <c r="DK408" i="1"/>
  <c r="DI408" i="1"/>
  <c r="DG408" i="1"/>
  <c r="DE408" i="1"/>
  <c r="DC408" i="1"/>
  <c r="DA408" i="1"/>
  <c r="CY408" i="1"/>
  <c r="CW408" i="1"/>
  <c r="CU408" i="1"/>
  <c r="CS408" i="1"/>
  <c r="CQ408" i="1"/>
  <c r="CO408" i="1"/>
  <c r="CM408" i="1"/>
  <c r="CK408" i="1"/>
  <c r="CI408" i="1"/>
  <c r="CG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G408" i="1"/>
  <c r="AC408" i="1"/>
  <c r="Y408" i="1"/>
  <c r="W408" i="1"/>
  <c r="U408" i="1"/>
  <c r="S408" i="1"/>
  <c r="Q408" i="1"/>
  <c r="DN407" i="1"/>
  <c r="DK407" i="1"/>
  <c r="DK406" i="1" s="1"/>
  <c r="DI407" i="1"/>
  <c r="DG407" i="1"/>
  <c r="DE407" i="1"/>
  <c r="DE406" i="1" s="1"/>
  <c r="DC407" i="1"/>
  <c r="DC406" i="1" s="1"/>
  <c r="DA407" i="1"/>
  <c r="CY407" i="1"/>
  <c r="CY406" i="1" s="1"/>
  <c r="CW407" i="1"/>
  <c r="CU407" i="1"/>
  <c r="CS407" i="1"/>
  <c r="CS406" i="1" s="1"/>
  <c r="CQ407" i="1"/>
  <c r="CQ406" i="1" s="1"/>
  <c r="CO407" i="1"/>
  <c r="CM407" i="1"/>
  <c r="CK407" i="1"/>
  <c r="CI407" i="1"/>
  <c r="CG407" i="1"/>
  <c r="CE407" i="1"/>
  <c r="CE406" i="1" s="1"/>
  <c r="CC407" i="1"/>
  <c r="CA407" i="1"/>
  <c r="BY407" i="1"/>
  <c r="BW407" i="1"/>
  <c r="BU407" i="1"/>
  <c r="BS407" i="1"/>
  <c r="BS406" i="1" s="1"/>
  <c r="BQ407" i="1"/>
  <c r="BO407" i="1"/>
  <c r="BM407" i="1"/>
  <c r="BK407" i="1"/>
  <c r="BI407" i="1"/>
  <c r="BI406" i="1" s="1"/>
  <c r="BG407" i="1"/>
  <c r="BG406" i="1" s="1"/>
  <c r="BE407" i="1"/>
  <c r="BC407" i="1"/>
  <c r="BC406" i="1" s="1"/>
  <c r="BA407" i="1"/>
  <c r="AY407" i="1"/>
  <c r="AW407" i="1"/>
  <c r="AW406" i="1" s="1"/>
  <c r="AU407" i="1"/>
  <c r="AU406" i="1" s="1"/>
  <c r="AS407" i="1"/>
  <c r="AQ407" i="1"/>
  <c r="AQ406" i="1" s="1"/>
  <c r="AO407" i="1"/>
  <c r="AM407" i="1"/>
  <c r="AK407" i="1"/>
  <c r="AG407" i="1"/>
  <c r="AG406" i="1" s="1"/>
  <c r="AC407" i="1"/>
  <c r="Y407" i="1"/>
  <c r="Y406" i="1" s="1"/>
  <c r="W407" i="1"/>
  <c r="U407" i="1"/>
  <c r="S407" i="1"/>
  <c r="S406" i="1" s="1"/>
  <c r="Q407" i="1"/>
  <c r="Q406" i="1" s="1"/>
  <c r="DM406" i="1"/>
  <c r="DL406" i="1"/>
  <c r="DJ406" i="1"/>
  <c r="DH406" i="1"/>
  <c r="DF406" i="1"/>
  <c r="DD406" i="1"/>
  <c r="DB406" i="1"/>
  <c r="CZ406" i="1"/>
  <c r="CX406" i="1"/>
  <c r="CV406" i="1"/>
  <c r="CT406" i="1"/>
  <c r="CR406" i="1"/>
  <c r="CP406" i="1"/>
  <c r="CN406" i="1"/>
  <c r="CM406" i="1"/>
  <c r="CL406" i="1"/>
  <c r="CJ406" i="1"/>
  <c r="CH406" i="1"/>
  <c r="CG406" i="1"/>
  <c r="CF406" i="1"/>
  <c r="CD406" i="1"/>
  <c r="CB406" i="1"/>
  <c r="CA406" i="1"/>
  <c r="BZ406" i="1"/>
  <c r="BX406" i="1"/>
  <c r="BV406" i="1"/>
  <c r="BU406" i="1"/>
  <c r="BT406" i="1"/>
  <c r="BR406" i="1"/>
  <c r="BP406" i="1"/>
  <c r="BO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K406" i="1"/>
  <c r="AJ406" i="1"/>
  <c r="AI406" i="1"/>
  <c r="AH406" i="1"/>
  <c r="AF406" i="1"/>
  <c r="AE406" i="1"/>
  <c r="AD406" i="1"/>
  <c r="AB406" i="1"/>
  <c r="X406" i="1"/>
  <c r="W406" i="1"/>
  <c r="V406" i="1"/>
  <c r="T406" i="1"/>
  <c r="R406" i="1"/>
  <c r="P406" i="1"/>
  <c r="DN405" i="1"/>
  <c r="DK405" i="1"/>
  <c r="DI405" i="1"/>
  <c r="DG405" i="1"/>
  <c r="DE405" i="1"/>
  <c r="DC405" i="1"/>
  <c r="DA405" i="1"/>
  <c r="CY405" i="1"/>
  <c r="CW405" i="1"/>
  <c r="CU405" i="1"/>
  <c r="CS405" i="1"/>
  <c r="CQ405" i="1"/>
  <c r="CO405" i="1"/>
  <c r="CM405" i="1"/>
  <c r="CK405" i="1"/>
  <c r="CI405" i="1"/>
  <c r="CG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S405" i="1"/>
  <c r="AQ405" i="1"/>
  <c r="AO405" i="1"/>
  <c r="AM405" i="1"/>
  <c r="AK405" i="1"/>
  <c r="AG405" i="1"/>
  <c r="AC405" i="1"/>
  <c r="Y405" i="1"/>
  <c r="W405" i="1"/>
  <c r="U405" i="1"/>
  <c r="S405" i="1"/>
  <c r="Q405" i="1"/>
  <c r="DN404" i="1"/>
  <c r="DK404" i="1"/>
  <c r="DI404" i="1"/>
  <c r="DG404" i="1"/>
  <c r="DE404" i="1"/>
  <c r="DC404" i="1"/>
  <c r="DA404" i="1"/>
  <c r="CY404" i="1"/>
  <c r="CW404" i="1"/>
  <c r="CU404" i="1"/>
  <c r="CS404" i="1"/>
  <c r="CQ404" i="1"/>
  <c r="CO404" i="1"/>
  <c r="CM404" i="1"/>
  <c r="CK404" i="1"/>
  <c r="CI404" i="1"/>
  <c r="CG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G404" i="1"/>
  <c r="AC404" i="1"/>
  <c r="Y404" i="1"/>
  <c r="W404" i="1"/>
  <c r="U404" i="1"/>
  <c r="S404" i="1"/>
  <c r="Q404" i="1"/>
  <c r="DN403" i="1"/>
  <c r="DK403" i="1"/>
  <c r="DI403" i="1"/>
  <c r="DG403" i="1"/>
  <c r="DE403" i="1"/>
  <c r="DC403" i="1"/>
  <c r="DA403" i="1"/>
  <c r="CY403" i="1"/>
  <c r="CW403" i="1"/>
  <c r="CU403" i="1"/>
  <c r="CS403" i="1"/>
  <c r="CQ403" i="1"/>
  <c r="CO403" i="1"/>
  <c r="CM403" i="1"/>
  <c r="CK403" i="1"/>
  <c r="CI403" i="1"/>
  <c r="CG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G403" i="1"/>
  <c r="AC403" i="1"/>
  <c r="Y403" i="1"/>
  <c r="W403" i="1"/>
  <c r="U403" i="1"/>
  <c r="S403" i="1"/>
  <c r="Q403" i="1"/>
  <c r="DN402" i="1"/>
  <c r="DK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G402" i="1"/>
  <c r="AC402" i="1"/>
  <c r="Y402" i="1"/>
  <c r="W402" i="1"/>
  <c r="U402" i="1"/>
  <c r="S402" i="1"/>
  <c r="Q402" i="1"/>
  <c r="DN401" i="1"/>
  <c r="DK401" i="1"/>
  <c r="DI401" i="1"/>
  <c r="DG401" i="1"/>
  <c r="DE401" i="1"/>
  <c r="DC401" i="1"/>
  <c r="DA401" i="1"/>
  <c r="CY401" i="1"/>
  <c r="CW401" i="1"/>
  <c r="CU401" i="1"/>
  <c r="CS401" i="1"/>
  <c r="CQ401" i="1"/>
  <c r="CO401" i="1"/>
  <c r="CM401" i="1"/>
  <c r="CK401" i="1"/>
  <c r="CI401" i="1"/>
  <c r="CG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G401" i="1"/>
  <c r="AC401" i="1"/>
  <c r="Y401" i="1"/>
  <c r="W401" i="1"/>
  <c r="U401" i="1"/>
  <c r="S401" i="1"/>
  <c r="Q401" i="1"/>
  <c r="DN400" i="1"/>
  <c r="DK400" i="1"/>
  <c r="DI400" i="1"/>
  <c r="DG400" i="1"/>
  <c r="DE400" i="1"/>
  <c r="DC400" i="1"/>
  <c r="DA400" i="1"/>
  <c r="CY400" i="1"/>
  <c r="CW400" i="1"/>
  <c r="CU400" i="1"/>
  <c r="CS400" i="1"/>
  <c r="CQ400" i="1"/>
  <c r="CO400" i="1"/>
  <c r="CM400" i="1"/>
  <c r="CK400" i="1"/>
  <c r="CI400" i="1"/>
  <c r="CG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G400" i="1"/>
  <c r="AC400" i="1"/>
  <c r="Y400" i="1"/>
  <c r="W400" i="1"/>
  <c r="U400" i="1"/>
  <c r="S400" i="1"/>
  <c r="Q400" i="1"/>
  <c r="DK399" i="1"/>
  <c r="DI399" i="1"/>
  <c r="DG399" i="1"/>
  <c r="DE399" i="1"/>
  <c r="DC399" i="1"/>
  <c r="DA399" i="1"/>
  <c r="CY399" i="1"/>
  <c r="CW399" i="1"/>
  <c r="CU399" i="1"/>
  <c r="CS399" i="1"/>
  <c r="CQ399" i="1"/>
  <c r="CO399" i="1"/>
  <c r="CM399" i="1"/>
  <c r="CK399" i="1"/>
  <c r="CI399" i="1"/>
  <c r="CG399" i="1"/>
  <c r="CE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L399" i="1"/>
  <c r="DN399" i="1" s="1"/>
  <c r="AK399" i="1"/>
  <c r="AG399" i="1"/>
  <c r="AC399" i="1"/>
  <c r="Y399" i="1"/>
  <c r="W399" i="1"/>
  <c r="U399" i="1"/>
  <c r="S399" i="1"/>
  <c r="Q399" i="1"/>
  <c r="DN398" i="1"/>
  <c r="DK398" i="1"/>
  <c r="DI398" i="1"/>
  <c r="DI397" i="1" s="1"/>
  <c r="DG398" i="1"/>
  <c r="DE398" i="1"/>
  <c r="DC398" i="1"/>
  <c r="DA398" i="1"/>
  <c r="CY398" i="1"/>
  <c r="CW398" i="1"/>
  <c r="CW397" i="1" s="1"/>
  <c r="CU398" i="1"/>
  <c r="CS398" i="1"/>
  <c r="CQ398" i="1"/>
  <c r="CO398" i="1"/>
  <c r="CM398" i="1"/>
  <c r="CK398" i="1"/>
  <c r="CK397" i="1" s="1"/>
  <c r="CI398" i="1"/>
  <c r="CG398" i="1"/>
  <c r="CE398" i="1"/>
  <c r="CC398" i="1"/>
  <c r="CA398" i="1"/>
  <c r="BY398" i="1"/>
  <c r="BY397" i="1" s="1"/>
  <c r="BW398" i="1"/>
  <c r="BU398" i="1"/>
  <c r="BS398" i="1"/>
  <c r="BQ398" i="1"/>
  <c r="BO398" i="1"/>
  <c r="BM398" i="1"/>
  <c r="BM397" i="1" s="1"/>
  <c r="BK398" i="1"/>
  <c r="BI398" i="1"/>
  <c r="BG398" i="1"/>
  <c r="BE398" i="1"/>
  <c r="BC398" i="1"/>
  <c r="BA398" i="1"/>
  <c r="BA397" i="1" s="1"/>
  <c r="AY398" i="1"/>
  <c r="AW398" i="1"/>
  <c r="AU398" i="1"/>
  <c r="AS398" i="1"/>
  <c r="AQ398" i="1"/>
  <c r="AO398" i="1"/>
  <c r="AO397" i="1" s="1"/>
  <c r="AM398" i="1"/>
  <c r="AK398" i="1"/>
  <c r="AG398" i="1"/>
  <c r="AC398" i="1"/>
  <c r="Y398" i="1"/>
  <c r="Y397" i="1" s="1"/>
  <c r="W398" i="1"/>
  <c r="W397" i="1" s="1"/>
  <c r="U398" i="1"/>
  <c r="S398" i="1"/>
  <c r="Q398" i="1"/>
  <c r="DM397" i="1"/>
  <c r="DL397" i="1"/>
  <c r="DJ397" i="1"/>
  <c r="DH397" i="1"/>
  <c r="DF397" i="1"/>
  <c r="DD397" i="1"/>
  <c r="DB397" i="1"/>
  <c r="CZ397" i="1"/>
  <c r="CX397" i="1"/>
  <c r="CV397" i="1"/>
  <c r="CT397" i="1"/>
  <c r="CR397" i="1"/>
  <c r="CP397" i="1"/>
  <c r="CN397" i="1"/>
  <c r="CL397" i="1"/>
  <c r="CJ397" i="1"/>
  <c r="CH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BB397" i="1"/>
  <c r="AZ397" i="1"/>
  <c r="AX397" i="1"/>
  <c r="AV397" i="1"/>
  <c r="AT397" i="1"/>
  <c r="AR397" i="1"/>
  <c r="AP397" i="1"/>
  <c r="AN397" i="1"/>
  <c r="AJ397" i="1"/>
  <c r="AI397" i="1"/>
  <c r="AH397" i="1"/>
  <c r="AF397" i="1"/>
  <c r="AE397" i="1"/>
  <c r="AD397" i="1"/>
  <c r="AB397" i="1"/>
  <c r="X397" i="1"/>
  <c r="V397" i="1"/>
  <c r="T397" i="1"/>
  <c r="R397" i="1"/>
  <c r="P397" i="1"/>
  <c r="DN396" i="1"/>
  <c r="CO396" i="1"/>
  <c r="CE396" i="1"/>
  <c r="BU396" i="1"/>
  <c r="BQ396" i="1"/>
  <c r="AY396" i="1"/>
  <c r="AS396" i="1"/>
  <c r="AQ396" i="1"/>
  <c r="AO396" i="1"/>
  <c r="AM396" i="1"/>
  <c r="AG396" i="1"/>
  <c r="Y396" i="1"/>
  <c r="W396" i="1"/>
  <c r="U396" i="1"/>
  <c r="S396" i="1"/>
  <c r="Q396" i="1"/>
  <c r="DN395" i="1"/>
  <c r="DK395" i="1"/>
  <c r="DI395" i="1"/>
  <c r="DG395" i="1"/>
  <c r="DE395" i="1"/>
  <c r="DC395" i="1"/>
  <c r="DA395" i="1"/>
  <c r="CY395" i="1"/>
  <c r="CW395" i="1"/>
  <c r="CU395" i="1"/>
  <c r="CS395" i="1"/>
  <c r="CQ395" i="1"/>
  <c r="CO395" i="1"/>
  <c r="CM395" i="1"/>
  <c r="CK395" i="1"/>
  <c r="CI395" i="1"/>
  <c r="CG395" i="1"/>
  <c r="CE395" i="1"/>
  <c r="CC395" i="1"/>
  <c r="CA395" i="1"/>
  <c r="BY395" i="1"/>
  <c r="BW395" i="1"/>
  <c r="BU395" i="1"/>
  <c r="BS395" i="1"/>
  <c r="BQ395" i="1"/>
  <c r="BO395" i="1"/>
  <c r="BM395" i="1"/>
  <c r="BK395" i="1"/>
  <c r="BI395" i="1"/>
  <c r="BG395" i="1"/>
  <c r="BE395" i="1"/>
  <c r="BC395" i="1"/>
  <c r="BA395" i="1"/>
  <c r="AY395" i="1"/>
  <c r="AW395" i="1"/>
  <c r="AU395" i="1"/>
  <c r="AS395" i="1"/>
  <c r="AQ395" i="1"/>
  <c r="AO395" i="1"/>
  <c r="AM395" i="1"/>
  <c r="AK395" i="1"/>
  <c r="AG395" i="1"/>
  <c r="AC395" i="1"/>
  <c r="Y395" i="1"/>
  <c r="W395" i="1"/>
  <c r="U395" i="1"/>
  <c r="S395" i="1"/>
  <c r="Q395" i="1"/>
  <c r="DN394" i="1"/>
  <c r="DK394" i="1"/>
  <c r="DI394" i="1"/>
  <c r="DG394" i="1"/>
  <c r="DE394" i="1"/>
  <c r="DC394" i="1"/>
  <c r="DA394" i="1"/>
  <c r="CY394" i="1"/>
  <c r="CW394" i="1"/>
  <c r="CU394" i="1"/>
  <c r="CS394" i="1"/>
  <c r="CQ394" i="1"/>
  <c r="CO394" i="1"/>
  <c r="CM394" i="1"/>
  <c r="CK394" i="1"/>
  <c r="CI394" i="1"/>
  <c r="CG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G394" i="1"/>
  <c r="AC394" i="1"/>
  <c r="Y394" i="1"/>
  <c r="W394" i="1"/>
  <c r="U394" i="1"/>
  <c r="S394" i="1"/>
  <c r="Q394" i="1"/>
  <c r="DN393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G393" i="1"/>
  <c r="AC393" i="1"/>
  <c r="Y393" i="1"/>
  <c r="W393" i="1"/>
  <c r="U393" i="1"/>
  <c r="S393" i="1"/>
  <c r="Q393" i="1"/>
  <c r="DK392" i="1"/>
  <c r="DI392" i="1"/>
  <c r="DG392" i="1"/>
  <c r="DE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E392" i="1"/>
  <c r="BC392" i="1"/>
  <c r="BA392" i="1"/>
  <c r="AY392" i="1"/>
  <c r="AW392" i="1"/>
  <c r="AU392" i="1"/>
  <c r="AS392" i="1"/>
  <c r="AQ392" i="1"/>
  <c r="AO392" i="1"/>
  <c r="AL392" i="1"/>
  <c r="AK392" i="1"/>
  <c r="AG392" i="1"/>
  <c r="AC392" i="1"/>
  <c r="Y392" i="1"/>
  <c r="W392" i="1"/>
  <c r="U392" i="1"/>
  <c r="S392" i="1"/>
  <c r="Q392" i="1"/>
  <c r="DN391" i="1"/>
  <c r="DK391" i="1"/>
  <c r="DI391" i="1"/>
  <c r="DG391" i="1"/>
  <c r="DE391" i="1"/>
  <c r="DA391" i="1"/>
  <c r="CY391" i="1"/>
  <c r="CW391" i="1"/>
  <c r="CU391" i="1"/>
  <c r="CS391" i="1"/>
  <c r="CQ391" i="1"/>
  <c r="CO391" i="1"/>
  <c r="CM391" i="1"/>
  <c r="CK391" i="1"/>
  <c r="CI391" i="1"/>
  <c r="CG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E391" i="1"/>
  <c r="BC391" i="1"/>
  <c r="BA391" i="1"/>
  <c r="AY391" i="1"/>
  <c r="AW391" i="1"/>
  <c r="AU391" i="1"/>
  <c r="AS391" i="1"/>
  <c r="AQ391" i="1"/>
  <c r="AO391" i="1"/>
  <c r="AM391" i="1"/>
  <c r="AK391" i="1"/>
  <c r="AG391" i="1"/>
  <c r="AC391" i="1"/>
  <c r="Y391" i="1"/>
  <c r="W391" i="1"/>
  <c r="U391" i="1"/>
  <c r="S391" i="1"/>
  <c r="Q391" i="1"/>
  <c r="DN390" i="1"/>
  <c r="DK390" i="1"/>
  <c r="DI390" i="1"/>
  <c r="DG390" i="1"/>
  <c r="DE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E390" i="1"/>
  <c r="BC390" i="1"/>
  <c r="BA390" i="1"/>
  <c r="AY390" i="1"/>
  <c r="AW390" i="1"/>
  <c r="AU390" i="1"/>
  <c r="AS390" i="1"/>
  <c r="AQ390" i="1"/>
  <c r="AO390" i="1"/>
  <c r="AM390" i="1"/>
  <c r="AK390" i="1"/>
  <c r="AG390" i="1"/>
  <c r="AC390" i="1"/>
  <c r="Y390" i="1"/>
  <c r="W390" i="1"/>
  <c r="U390" i="1"/>
  <c r="S390" i="1"/>
  <c r="Q390" i="1"/>
  <c r="DN389" i="1"/>
  <c r="DK389" i="1"/>
  <c r="DI389" i="1"/>
  <c r="DG389" i="1"/>
  <c r="DE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E389" i="1"/>
  <c r="BC389" i="1"/>
  <c r="BA389" i="1"/>
  <c r="AY389" i="1"/>
  <c r="AW389" i="1"/>
  <c r="AU389" i="1"/>
  <c r="AS389" i="1"/>
  <c r="AQ389" i="1"/>
  <c r="AO389" i="1"/>
  <c r="AM389" i="1"/>
  <c r="AK389" i="1"/>
  <c r="AG389" i="1"/>
  <c r="AC389" i="1"/>
  <c r="Y389" i="1"/>
  <c r="W389" i="1"/>
  <c r="U389" i="1"/>
  <c r="S389" i="1"/>
  <c r="Q389" i="1"/>
  <c r="DN388" i="1"/>
  <c r="DK388" i="1"/>
  <c r="DI388" i="1"/>
  <c r="DG388" i="1"/>
  <c r="DE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E388" i="1"/>
  <c r="BC388" i="1"/>
  <c r="BA388" i="1"/>
  <c r="AY388" i="1"/>
  <c r="AW388" i="1"/>
  <c r="AU388" i="1"/>
  <c r="AS388" i="1"/>
  <c r="AQ388" i="1"/>
  <c r="AO388" i="1"/>
  <c r="AM388" i="1"/>
  <c r="AK388" i="1"/>
  <c r="AG388" i="1"/>
  <c r="AC388" i="1"/>
  <c r="Y388" i="1"/>
  <c r="W388" i="1"/>
  <c r="U388" i="1"/>
  <c r="S388" i="1"/>
  <c r="Q388" i="1"/>
  <c r="DN387" i="1"/>
  <c r="DK387" i="1"/>
  <c r="DI387" i="1"/>
  <c r="DG387" i="1"/>
  <c r="DE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E387" i="1"/>
  <c r="BC387" i="1"/>
  <c r="BA387" i="1"/>
  <c r="AY387" i="1"/>
  <c r="AW387" i="1"/>
  <c r="AU387" i="1"/>
  <c r="AS387" i="1"/>
  <c r="AQ387" i="1"/>
  <c r="AO387" i="1"/>
  <c r="AM387" i="1"/>
  <c r="AK387" i="1"/>
  <c r="AG387" i="1"/>
  <c r="AC387" i="1"/>
  <c r="Y387" i="1"/>
  <c r="W387" i="1"/>
  <c r="U387" i="1"/>
  <c r="S387" i="1"/>
  <c r="Q387" i="1"/>
  <c r="DN386" i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G386" i="1"/>
  <c r="AC386" i="1"/>
  <c r="Y386" i="1"/>
  <c r="W386" i="1"/>
  <c r="U386" i="1"/>
  <c r="S386" i="1"/>
  <c r="Q386" i="1"/>
  <c r="DN385" i="1"/>
  <c r="DK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G385" i="1"/>
  <c r="AC385" i="1"/>
  <c r="Y385" i="1"/>
  <c r="W385" i="1"/>
  <c r="U385" i="1"/>
  <c r="S385" i="1"/>
  <c r="Q385" i="1"/>
  <c r="DN384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G384" i="1"/>
  <c r="AC384" i="1"/>
  <c r="Y384" i="1"/>
  <c r="W384" i="1"/>
  <c r="U384" i="1"/>
  <c r="S384" i="1"/>
  <c r="Q384" i="1"/>
  <c r="DN383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G383" i="1"/>
  <c r="AC383" i="1"/>
  <c r="Y383" i="1"/>
  <c r="W383" i="1"/>
  <c r="U383" i="1"/>
  <c r="S383" i="1"/>
  <c r="Q383" i="1"/>
  <c r="DN382" i="1"/>
  <c r="DK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M382" i="1"/>
  <c r="AK382" i="1"/>
  <c r="AG382" i="1"/>
  <c r="AC382" i="1"/>
  <c r="Y382" i="1"/>
  <c r="W382" i="1"/>
  <c r="U382" i="1"/>
  <c r="S382" i="1"/>
  <c r="Q382" i="1"/>
  <c r="DN381" i="1"/>
  <c r="DK381" i="1"/>
  <c r="DI381" i="1"/>
  <c r="DG381" i="1"/>
  <c r="DE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E381" i="1"/>
  <c r="BC381" i="1"/>
  <c r="BA381" i="1"/>
  <c r="AY381" i="1"/>
  <c r="AW381" i="1"/>
  <c r="AU381" i="1"/>
  <c r="AS381" i="1"/>
  <c r="AQ381" i="1"/>
  <c r="AO381" i="1"/>
  <c r="AM381" i="1"/>
  <c r="AK381" i="1"/>
  <c r="AG381" i="1"/>
  <c r="AC381" i="1"/>
  <c r="Y381" i="1"/>
  <c r="W381" i="1"/>
  <c r="U381" i="1"/>
  <c r="S381" i="1"/>
  <c r="Q381" i="1"/>
  <c r="DN380" i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G380" i="1"/>
  <c r="AC380" i="1"/>
  <c r="Y380" i="1"/>
  <c r="W380" i="1"/>
  <c r="U380" i="1"/>
  <c r="S380" i="1"/>
  <c r="Q380" i="1"/>
  <c r="DN379" i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G379" i="1"/>
  <c r="AC379" i="1"/>
  <c r="Y379" i="1"/>
  <c r="W379" i="1"/>
  <c r="U379" i="1"/>
  <c r="S379" i="1"/>
  <c r="Q379" i="1"/>
  <c r="DN378" i="1"/>
  <c r="DK378" i="1"/>
  <c r="DI378" i="1"/>
  <c r="DI377" i="1" s="1"/>
  <c r="DG378" i="1"/>
  <c r="DE378" i="1"/>
  <c r="DC378" i="1"/>
  <c r="DA378" i="1"/>
  <c r="CY378" i="1"/>
  <c r="CY377" i="1" s="1"/>
  <c r="CW378" i="1"/>
  <c r="CU378" i="1"/>
  <c r="CS378" i="1"/>
  <c r="CQ378" i="1"/>
  <c r="CO378" i="1"/>
  <c r="CM378" i="1"/>
  <c r="CK378" i="1"/>
  <c r="CK377" i="1" s="1"/>
  <c r="CI378" i="1"/>
  <c r="CG378" i="1"/>
  <c r="CE378" i="1"/>
  <c r="CC378" i="1"/>
  <c r="CA378" i="1"/>
  <c r="BY378" i="1"/>
  <c r="BY377" i="1" s="1"/>
  <c r="BW378" i="1"/>
  <c r="BU378" i="1"/>
  <c r="BS378" i="1"/>
  <c r="BQ378" i="1"/>
  <c r="BO378" i="1"/>
  <c r="BM378" i="1"/>
  <c r="BM377" i="1" s="1"/>
  <c r="BK378" i="1"/>
  <c r="BI378" i="1"/>
  <c r="BG378" i="1"/>
  <c r="BE378" i="1"/>
  <c r="BC378" i="1"/>
  <c r="BA378" i="1"/>
  <c r="BA377" i="1" s="1"/>
  <c r="AY378" i="1"/>
  <c r="AW378" i="1"/>
  <c r="AU378" i="1"/>
  <c r="AS378" i="1"/>
  <c r="AQ378" i="1"/>
  <c r="AQ377" i="1" s="1"/>
  <c r="AO378" i="1"/>
  <c r="AO377" i="1" s="1"/>
  <c r="AM378" i="1"/>
  <c r="AK378" i="1"/>
  <c r="AG378" i="1"/>
  <c r="AC378" i="1"/>
  <c r="Y378" i="1"/>
  <c r="W378" i="1"/>
  <c r="W377" i="1" s="1"/>
  <c r="U378" i="1"/>
  <c r="S378" i="1"/>
  <c r="Q378" i="1"/>
  <c r="DM377" i="1"/>
  <c r="DL377" i="1"/>
  <c r="DK377" i="1"/>
  <c r="DJ377" i="1"/>
  <c r="DH377" i="1"/>
  <c r="DF377" i="1"/>
  <c r="DD377" i="1"/>
  <c r="DB377" i="1"/>
  <c r="CZ377" i="1"/>
  <c r="CX377" i="1"/>
  <c r="CV377" i="1"/>
  <c r="CT377" i="1"/>
  <c r="CR377" i="1"/>
  <c r="CP377" i="1"/>
  <c r="CN377" i="1"/>
  <c r="CL377" i="1"/>
  <c r="CJ377" i="1"/>
  <c r="CH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D377" i="1"/>
  <c r="BB377" i="1"/>
  <c r="AZ377" i="1"/>
  <c r="AX377" i="1"/>
  <c r="AV377" i="1"/>
  <c r="AT377" i="1"/>
  <c r="AR377" i="1"/>
  <c r="AP377" i="1"/>
  <c r="AN377" i="1"/>
  <c r="AJ377" i="1"/>
  <c r="AI377" i="1"/>
  <c r="AH377" i="1"/>
  <c r="AF377" i="1"/>
  <c r="AE377" i="1"/>
  <c r="AD377" i="1"/>
  <c r="AB377" i="1"/>
  <c r="X377" i="1"/>
  <c r="V377" i="1"/>
  <c r="T377" i="1"/>
  <c r="R377" i="1"/>
  <c r="P377" i="1"/>
  <c r="DN376" i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G376" i="1"/>
  <c r="AC376" i="1"/>
  <c r="Y376" i="1"/>
  <c r="W376" i="1"/>
  <c r="U376" i="1"/>
  <c r="S376" i="1"/>
  <c r="Q376" i="1"/>
  <c r="DN375" i="1"/>
  <c r="DK375" i="1"/>
  <c r="DI375" i="1"/>
  <c r="DG375" i="1"/>
  <c r="DE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E375" i="1"/>
  <c r="BC375" i="1"/>
  <c r="BA375" i="1"/>
  <c r="AY375" i="1"/>
  <c r="AW375" i="1"/>
  <c r="AU375" i="1"/>
  <c r="AS375" i="1"/>
  <c r="AQ375" i="1"/>
  <c r="AO375" i="1"/>
  <c r="AM375" i="1"/>
  <c r="AK375" i="1"/>
  <c r="AG375" i="1"/>
  <c r="AC375" i="1"/>
  <c r="Y375" i="1"/>
  <c r="W375" i="1"/>
  <c r="U375" i="1"/>
  <c r="S375" i="1"/>
  <c r="Q375" i="1"/>
  <c r="DN374" i="1"/>
  <c r="DK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G374" i="1"/>
  <c r="AC374" i="1"/>
  <c r="Y374" i="1"/>
  <c r="W374" i="1"/>
  <c r="U374" i="1"/>
  <c r="S374" i="1"/>
  <c r="Q374" i="1"/>
  <c r="DN373" i="1"/>
  <c r="DK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G373" i="1"/>
  <c r="AC373" i="1"/>
  <c r="Y373" i="1"/>
  <c r="W373" i="1"/>
  <c r="U373" i="1"/>
  <c r="S373" i="1"/>
  <c r="Q373" i="1"/>
  <c r="DN372" i="1"/>
  <c r="DK372" i="1"/>
  <c r="DI372" i="1"/>
  <c r="DG372" i="1"/>
  <c r="DE372" i="1"/>
  <c r="DC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G372" i="1"/>
  <c r="AC372" i="1"/>
  <c r="Y372" i="1"/>
  <c r="W372" i="1"/>
  <c r="U372" i="1"/>
  <c r="S372" i="1"/>
  <c r="Q372" i="1"/>
  <c r="DK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L371" i="1"/>
  <c r="AK371" i="1"/>
  <c r="AG371" i="1"/>
  <c r="AC371" i="1"/>
  <c r="Y371" i="1"/>
  <c r="W371" i="1"/>
  <c r="U371" i="1"/>
  <c r="S371" i="1"/>
  <c r="Q371" i="1"/>
  <c r="DN370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G370" i="1"/>
  <c r="AC370" i="1"/>
  <c r="Y370" i="1"/>
  <c r="W370" i="1"/>
  <c r="U370" i="1"/>
  <c r="S370" i="1"/>
  <c r="Q370" i="1"/>
  <c r="DN369" i="1"/>
  <c r="DK369" i="1"/>
  <c r="DI369" i="1"/>
  <c r="DG369" i="1"/>
  <c r="DE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E369" i="1"/>
  <c r="BC369" i="1"/>
  <c r="BA369" i="1"/>
  <c r="AY369" i="1"/>
  <c r="AW369" i="1"/>
  <c r="AU369" i="1"/>
  <c r="AS369" i="1"/>
  <c r="AQ369" i="1"/>
  <c r="AO369" i="1"/>
  <c r="AM369" i="1"/>
  <c r="AK369" i="1"/>
  <c r="AG369" i="1"/>
  <c r="AC369" i="1"/>
  <c r="Y369" i="1"/>
  <c r="W369" i="1"/>
  <c r="U369" i="1"/>
  <c r="S369" i="1"/>
  <c r="Q369" i="1"/>
  <c r="DN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G368" i="1"/>
  <c r="AC368" i="1"/>
  <c r="Y368" i="1"/>
  <c r="W368" i="1"/>
  <c r="U368" i="1"/>
  <c r="S368" i="1"/>
  <c r="Q368" i="1"/>
  <c r="DN367" i="1"/>
  <c r="DK367" i="1"/>
  <c r="DI367" i="1"/>
  <c r="DG367" i="1"/>
  <c r="DE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E367" i="1"/>
  <c r="BC367" i="1"/>
  <c r="BA367" i="1"/>
  <c r="AY367" i="1"/>
  <c r="AW367" i="1"/>
  <c r="AU367" i="1"/>
  <c r="AS367" i="1"/>
  <c r="AQ367" i="1"/>
  <c r="AO367" i="1"/>
  <c r="AM367" i="1"/>
  <c r="AK367" i="1"/>
  <c r="AG367" i="1"/>
  <c r="AC367" i="1"/>
  <c r="Y367" i="1"/>
  <c r="W367" i="1"/>
  <c r="U367" i="1"/>
  <c r="S367" i="1"/>
  <c r="Q367" i="1"/>
  <c r="DN366" i="1"/>
  <c r="DK366" i="1"/>
  <c r="DI366" i="1"/>
  <c r="DG366" i="1"/>
  <c r="DE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E366" i="1"/>
  <c r="BC366" i="1"/>
  <c r="BA366" i="1"/>
  <c r="AY366" i="1"/>
  <c r="AW366" i="1"/>
  <c r="AU366" i="1"/>
  <c r="AS366" i="1"/>
  <c r="AQ366" i="1"/>
  <c r="AO366" i="1"/>
  <c r="AM366" i="1"/>
  <c r="AK366" i="1"/>
  <c r="AG366" i="1"/>
  <c r="AC366" i="1"/>
  <c r="Y366" i="1"/>
  <c r="W366" i="1"/>
  <c r="U366" i="1"/>
  <c r="S366" i="1"/>
  <c r="Q366" i="1"/>
  <c r="DN365" i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G365" i="1"/>
  <c r="AC365" i="1"/>
  <c r="Y365" i="1"/>
  <c r="W365" i="1"/>
  <c r="U365" i="1"/>
  <c r="S365" i="1"/>
  <c r="Q365" i="1"/>
  <c r="DN364" i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G364" i="1"/>
  <c r="AC364" i="1"/>
  <c r="Y364" i="1"/>
  <c r="W364" i="1"/>
  <c r="U364" i="1"/>
  <c r="S364" i="1"/>
  <c r="Q364" i="1"/>
  <c r="DN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G363" i="1"/>
  <c r="AC363" i="1"/>
  <c r="Y363" i="1"/>
  <c r="W363" i="1"/>
  <c r="U363" i="1"/>
  <c r="S363" i="1"/>
  <c r="Q363" i="1"/>
  <c r="DN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G362" i="1"/>
  <c r="AC362" i="1"/>
  <c r="Y362" i="1"/>
  <c r="W362" i="1"/>
  <c r="U362" i="1"/>
  <c r="S362" i="1"/>
  <c r="Q362" i="1"/>
  <c r="DN361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G361" i="1"/>
  <c r="AC361" i="1"/>
  <c r="Y361" i="1"/>
  <c r="W361" i="1"/>
  <c r="U361" i="1"/>
  <c r="S361" i="1"/>
  <c r="Q361" i="1"/>
  <c r="DN360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G360" i="1"/>
  <c r="AC360" i="1"/>
  <c r="Y360" i="1"/>
  <c r="W360" i="1"/>
  <c r="U360" i="1"/>
  <c r="S360" i="1"/>
  <c r="Q360" i="1"/>
  <c r="DN359" i="1"/>
  <c r="DK359" i="1"/>
  <c r="DI359" i="1"/>
  <c r="DG359" i="1"/>
  <c r="DE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E359" i="1"/>
  <c r="BC359" i="1"/>
  <c r="BA359" i="1"/>
  <c r="AY359" i="1"/>
  <c r="AW359" i="1"/>
  <c r="AU359" i="1"/>
  <c r="AS359" i="1"/>
  <c r="AQ359" i="1"/>
  <c r="AO359" i="1"/>
  <c r="AM359" i="1"/>
  <c r="AK359" i="1"/>
  <c r="AG359" i="1"/>
  <c r="AC359" i="1"/>
  <c r="Y359" i="1"/>
  <c r="W359" i="1"/>
  <c r="U359" i="1"/>
  <c r="S359" i="1"/>
  <c r="Q359" i="1"/>
  <c r="DN358" i="1"/>
  <c r="DK358" i="1"/>
  <c r="DI358" i="1"/>
  <c r="DG358" i="1"/>
  <c r="DE358" i="1"/>
  <c r="DC358" i="1"/>
  <c r="DC357" i="1" s="1"/>
  <c r="DA358" i="1"/>
  <c r="DA357" i="1" s="1"/>
  <c r="CY358" i="1"/>
  <c r="CW358" i="1"/>
  <c r="CU358" i="1"/>
  <c r="CS358" i="1"/>
  <c r="CQ358" i="1"/>
  <c r="CQ357" i="1" s="1"/>
  <c r="CO358" i="1"/>
  <c r="CO357" i="1" s="1"/>
  <c r="CM358" i="1"/>
  <c r="CK358" i="1"/>
  <c r="CI358" i="1"/>
  <c r="CG358" i="1"/>
  <c r="CE358" i="1"/>
  <c r="CE357" i="1" s="1"/>
  <c r="CC358" i="1"/>
  <c r="CC357" i="1" s="1"/>
  <c r="CA358" i="1"/>
  <c r="BY358" i="1"/>
  <c r="BW358" i="1"/>
  <c r="BU358" i="1"/>
  <c r="BS358" i="1"/>
  <c r="BS357" i="1" s="1"/>
  <c r="BQ358" i="1"/>
  <c r="BQ357" i="1" s="1"/>
  <c r="BO358" i="1"/>
  <c r="BM358" i="1"/>
  <c r="BK358" i="1"/>
  <c r="BI358" i="1"/>
  <c r="BG358" i="1"/>
  <c r="BG357" i="1" s="1"/>
  <c r="BE358" i="1"/>
  <c r="BE357" i="1" s="1"/>
  <c r="BC358" i="1"/>
  <c r="BA358" i="1"/>
  <c r="AY358" i="1"/>
  <c r="AW358" i="1"/>
  <c r="AU358" i="1"/>
  <c r="AU357" i="1" s="1"/>
  <c r="AS358" i="1"/>
  <c r="AS357" i="1" s="1"/>
  <c r="AQ358" i="1"/>
  <c r="AO358" i="1"/>
  <c r="AM358" i="1"/>
  <c r="AK358" i="1"/>
  <c r="AG358" i="1"/>
  <c r="AG357" i="1" s="1"/>
  <c r="AC358" i="1"/>
  <c r="Y358" i="1"/>
  <c r="W358" i="1"/>
  <c r="U358" i="1"/>
  <c r="S358" i="1"/>
  <c r="Q358" i="1"/>
  <c r="Q357" i="1" s="1"/>
  <c r="DM357" i="1"/>
  <c r="DL357" i="1"/>
  <c r="DJ357" i="1"/>
  <c r="DH357" i="1"/>
  <c r="DF357" i="1"/>
  <c r="DD357" i="1"/>
  <c r="DB357" i="1"/>
  <c r="CZ357" i="1"/>
  <c r="CX357" i="1"/>
  <c r="CV357" i="1"/>
  <c r="CT357" i="1"/>
  <c r="CR357" i="1"/>
  <c r="CP357" i="1"/>
  <c r="CN357" i="1"/>
  <c r="CL357" i="1"/>
  <c r="CK357" i="1"/>
  <c r="CJ357" i="1"/>
  <c r="CH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I357" i="1"/>
  <c r="AH357" i="1"/>
  <c r="AF357" i="1"/>
  <c r="AE357" i="1"/>
  <c r="AD357" i="1"/>
  <c r="AB357" i="1"/>
  <c r="X357" i="1"/>
  <c r="V357" i="1"/>
  <c r="T357" i="1"/>
  <c r="R357" i="1"/>
  <c r="P357" i="1"/>
  <c r="DN356" i="1"/>
  <c r="DK356" i="1"/>
  <c r="DI356" i="1"/>
  <c r="DG356" i="1"/>
  <c r="DE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E356" i="1"/>
  <c r="BC356" i="1"/>
  <c r="BA356" i="1"/>
  <c r="AY356" i="1"/>
  <c r="AW356" i="1"/>
  <c r="AU356" i="1"/>
  <c r="AS356" i="1"/>
  <c r="AQ356" i="1"/>
  <c r="AO356" i="1"/>
  <c r="AM356" i="1"/>
  <c r="AK356" i="1"/>
  <c r="AG356" i="1"/>
  <c r="AC356" i="1"/>
  <c r="Y356" i="1"/>
  <c r="W356" i="1"/>
  <c r="U356" i="1"/>
  <c r="S356" i="1"/>
  <c r="Q356" i="1"/>
  <c r="DN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L355" i="1"/>
  <c r="AM355" i="1" s="1"/>
  <c r="AK355" i="1"/>
  <c r="AG355" i="1"/>
  <c r="AC355" i="1"/>
  <c r="Y355" i="1"/>
  <c r="W355" i="1"/>
  <c r="U355" i="1"/>
  <c r="S355" i="1"/>
  <c r="Q355" i="1"/>
  <c r="DN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G354" i="1"/>
  <c r="AC354" i="1"/>
  <c r="Y354" i="1"/>
  <c r="W354" i="1"/>
  <c r="U354" i="1"/>
  <c r="S354" i="1"/>
  <c r="Q354" i="1"/>
  <c r="DN353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J353" i="1"/>
  <c r="BK353" i="1" s="1"/>
  <c r="BI353" i="1"/>
  <c r="BG353" i="1"/>
  <c r="BE353" i="1"/>
  <c r="BC353" i="1"/>
  <c r="BA353" i="1"/>
  <c r="AY353" i="1"/>
  <c r="AW353" i="1"/>
  <c r="AU353" i="1"/>
  <c r="AS353" i="1"/>
  <c r="AQ353" i="1"/>
  <c r="AO353" i="1"/>
  <c r="AL353" i="1"/>
  <c r="AM353" i="1" s="1"/>
  <c r="AK353" i="1"/>
  <c r="AG353" i="1"/>
  <c r="AC353" i="1"/>
  <c r="Y353" i="1"/>
  <c r="W353" i="1"/>
  <c r="U353" i="1"/>
  <c r="S353" i="1"/>
  <c r="Q353" i="1"/>
  <c r="DN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G352" i="1"/>
  <c r="AC352" i="1"/>
  <c r="Y352" i="1"/>
  <c r="W352" i="1"/>
  <c r="U352" i="1"/>
  <c r="S352" i="1"/>
  <c r="Q352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G351" i="1"/>
  <c r="AC351" i="1"/>
  <c r="Y351" i="1"/>
  <c r="W351" i="1"/>
  <c r="U351" i="1"/>
  <c r="S351" i="1"/>
  <c r="P351" i="1"/>
  <c r="DN351" i="1" s="1"/>
  <c r="DN350" i="1"/>
  <c r="DK350" i="1"/>
  <c r="DI350" i="1"/>
  <c r="DG350" i="1"/>
  <c r="DE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E350" i="1"/>
  <c r="BC350" i="1"/>
  <c r="BA350" i="1"/>
  <c r="AY350" i="1"/>
  <c r="AW350" i="1"/>
  <c r="AU350" i="1"/>
  <c r="AS350" i="1"/>
  <c r="AQ350" i="1"/>
  <c r="AO350" i="1"/>
  <c r="AM350" i="1"/>
  <c r="AK350" i="1"/>
  <c r="AG350" i="1"/>
  <c r="AC350" i="1"/>
  <c r="Y350" i="1"/>
  <c r="W350" i="1"/>
  <c r="U350" i="1"/>
  <c r="S350" i="1"/>
  <c r="Q350" i="1"/>
  <c r="DN349" i="1"/>
  <c r="DK349" i="1"/>
  <c r="DI349" i="1"/>
  <c r="DG349" i="1"/>
  <c r="DE349" i="1"/>
  <c r="DA349" i="1"/>
  <c r="CY349" i="1"/>
  <c r="CW349" i="1"/>
  <c r="CW341" i="1" s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E349" i="1"/>
  <c r="BC349" i="1"/>
  <c r="BA349" i="1"/>
  <c r="AY349" i="1"/>
  <c r="AW349" i="1"/>
  <c r="AU349" i="1"/>
  <c r="AS349" i="1"/>
  <c r="AQ349" i="1"/>
  <c r="AO349" i="1"/>
  <c r="AM349" i="1"/>
  <c r="AK349" i="1"/>
  <c r="AG349" i="1"/>
  <c r="AC349" i="1"/>
  <c r="Y349" i="1"/>
  <c r="W349" i="1"/>
  <c r="U349" i="1"/>
  <c r="S349" i="1"/>
  <c r="Q349" i="1"/>
  <c r="DN348" i="1"/>
  <c r="DK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G348" i="1"/>
  <c r="AC348" i="1"/>
  <c r="Y348" i="1"/>
  <c r="W348" i="1"/>
  <c r="U348" i="1"/>
  <c r="S348" i="1"/>
  <c r="Q348" i="1"/>
  <c r="DN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G347" i="1"/>
  <c r="AC347" i="1"/>
  <c r="Y347" i="1"/>
  <c r="W347" i="1"/>
  <c r="U347" i="1"/>
  <c r="S347" i="1"/>
  <c r="Q347" i="1"/>
  <c r="DN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G346" i="1"/>
  <c r="AC346" i="1"/>
  <c r="Y346" i="1"/>
  <c r="W346" i="1"/>
  <c r="U346" i="1"/>
  <c r="U341" i="1" s="1"/>
  <c r="S346" i="1"/>
  <c r="Q346" i="1"/>
  <c r="DN345" i="1"/>
  <c r="DK345" i="1"/>
  <c r="DI345" i="1"/>
  <c r="DG345" i="1"/>
  <c r="DE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E345" i="1"/>
  <c r="BC345" i="1"/>
  <c r="BA345" i="1"/>
  <c r="AY345" i="1"/>
  <c r="AW345" i="1"/>
  <c r="AU345" i="1"/>
  <c r="AS345" i="1"/>
  <c r="AQ345" i="1"/>
  <c r="AO345" i="1"/>
  <c r="AM345" i="1"/>
  <c r="AK345" i="1"/>
  <c r="AG345" i="1"/>
  <c r="AC345" i="1"/>
  <c r="Y345" i="1"/>
  <c r="W345" i="1"/>
  <c r="U345" i="1"/>
  <c r="S345" i="1"/>
  <c r="Q345" i="1"/>
  <c r="DN344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G344" i="1"/>
  <c r="AC344" i="1"/>
  <c r="Y344" i="1"/>
  <c r="W344" i="1"/>
  <c r="U344" i="1"/>
  <c r="S344" i="1"/>
  <c r="Q344" i="1"/>
  <c r="DN343" i="1"/>
  <c r="DK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G343" i="1"/>
  <c r="AC343" i="1"/>
  <c r="Y343" i="1"/>
  <c r="W343" i="1"/>
  <c r="U343" i="1"/>
  <c r="S343" i="1"/>
  <c r="Q343" i="1"/>
  <c r="DN342" i="1"/>
  <c r="DK342" i="1"/>
  <c r="DI342" i="1"/>
  <c r="DG342" i="1"/>
  <c r="DE342" i="1"/>
  <c r="DC342" i="1"/>
  <c r="DC341" i="1" s="1"/>
  <c r="DA342" i="1"/>
  <c r="CY342" i="1"/>
  <c r="CW342" i="1"/>
  <c r="CU342" i="1"/>
  <c r="CS342" i="1"/>
  <c r="CQ342" i="1"/>
  <c r="CQ341" i="1" s="1"/>
  <c r="CO342" i="1"/>
  <c r="CM342" i="1"/>
  <c r="CK342" i="1"/>
  <c r="CI342" i="1"/>
  <c r="CG342" i="1"/>
  <c r="CE342" i="1"/>
  <c r="CE341" i="1" s="1"/>
  <c r="CC342" i="1"/>
  <c r="CA342" i="1"/>
  <c r="BY342" i="1"/>
  <c r="BW342" i="1"/>
  <c r="BU342" i="1"/>
  <c r="BS342" i="1"/>
  <c r="BS341" i="1" s="1"/>
  <c r="BQ342" i="1"/>
  <c r="BO342" i="1"/>
  <c r="BM342" i="1"/>
  <c r="BK342" i="1"/>
  <c r="BI342" i="1"/>
  <c r="BG342" i="1"/>
  <c r="BG341" i="1" s="1"/>
  <c r="BE342" i="1"/>
  <c r="BC342" i="1"/>
  <c r="BA342" i="1"/>
  <c r="AY342" i="1"/>
  <c r="AW342" i="1"/>
  <c r="AU342" i="1"/>
  <c r="AU341" i="1" s="1"/>
  <c r="AS342" i="1"/>
  <c r="AQ342" i="1"/>
  <c r="AO342" i="1"/>
  <c r="AM342" i="1"/>
  <c r="AK342" i="1"/>
  <c r="AG342" i="1"/>
  <c r="AG341" i="1" s="1"/>
  <c r="AC342" i="1"/>
  <c r="Y342" i="1"/>
  <c r="W342" i="1"/>
  <c r="U342" i="1"/>
  <c r="S342" i="1"/>
  <c r="Q342" i="1"/>
  <c r="DM341" i="1"/>
  <c r="DL341" i="1"/>
  <c r="DJ341" i="1"/>
  <c r="DH341" i="1"/>
  <c r="DF341" i="1"/>
  <c r="DD341" i="1"/>
  <c r="DB341" i="1"/>
  <c r="CZ341" i="1"/>
  <c r="CX341" i="1"/>
  <c r="CV341" i="1"/>
  <c r="CT341" i="1"/>
  <c r="CR341" i="1"/>
  <c r="CP341" i="1"/>
  <c r="CN341" i="1"/>
  <c r="CL341" i="1"/>
  <c r="CK341" i="1"/>
  <c r="CJ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H341" i="1"/>
  <c r="BF341" i="1"/>
  <c r="BD341" i="1"/>
  <c r="BB341" i="1"/>
  <c r="BA341" i="1"/>
  <c r="AZ341" i="1"/>
  <c r="AX341" i="1"/>
  <c r="AV341" i="1"/>
  <c r="AT341" i="1"/>
  <c r="AR341" i="1"/>
  <c r="AP341" i="1"/>
  <c r="AN341" i="1"/>
  <c r="AJ341" i="1"/>
  <c r="AI341" i="1"/>
  <c r="AH341" i="1"/>
  <c r="AF341" i="1"/>
  <c r="AE341" i="1"/>
  <c r="AD341" i="1"/>
  <c r="AB341" i="1"/>
  <c r="X341" i="1"/>
  <c r="V341" i="1"/>
  <c r="T341" i="1"/>
  <c r="R341" i="1"/>
  <c r="DN340" i="1"/>
  <c r="DK340" i="1"/>
  <c r="DI340" i="1"/>
  <c r="DG340" i="1"/>
  <c r="DE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E340" i="1"/>
  <c r="BC340" i="1"/>
  <c r="BA340" i="1"/>
  <c r="AY340" i="1"/>
  <c r="AW340" i="1"/>
  <c r="AU340" i="1"/>
  <c r="AS340" i="1"/>
  <c r="AQ340" i="1"/>
  <c r="AO340" i="1"/>
  <c r="AM340" i="1"/>
  <c r="AK340" i="1"/>
  <c r="AG340" i="1"/>
  <c r="AC340" i="1"/>
  <c r="Y340" i="1"/>
  <c r="W340" i="1"/>
  <c r="U340" i="1"/>
  <c r="S340" i="1"/>
  <c r="Q340" i="1"/>
  <c r="DN339" i="1"/>
  <c r="DK339" i="1"/>
  <c r="DI339" i="1"/>
  <c r="DG339" i="1"/>
  <c r="DE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E339" i="1"/>
  <c r="BC339" i="1"/>
  <c r="BA339" i="1"/>
  <c r="AY339" i="1"/>
  <c r="AW339" i="1"/>
  <c r="AU339" i="1"/>
  <c r="AS339" i="1"/>
  <c r="AQ339" i="1"/>
  <c r="AO339" i="1"/>
  <c r="AM339" i="1"/>
  <c r="AK339" i="1"/>
  <c r="AG339" i="1"/>
  <c r="AC339" i="1"/>
  <c r="Y339" i="1"/>
  <c r="W339" i="1"/>
  <c r="U339" i="1"/>
  <c r="S339" i="1"/>
  <c r="Q339" i="1"/>
  <c r="DN338" i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G338" i="1"/>
  <c r="AC338" i="1"/>
  <c r="Y338" i="1"/>
  <c r="W338" i="1"/>
  <c r="U338" i="1"/>
  <c r="S338" i="1"/>
  <c r="Q338" i="1"/>
  <c r="DN337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G337" i="1"/>
  <c r="AC337" i="1"/>
  <c r="Y337" i="1"/>
  <c r="W337" i="1"/>
  <c r="U337" i="1"/>
  <c r="S337" i="1"/>
  <c r="Q337" i="1"/>
  <c r="DN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G336" i="1"/>
  <c r="AC336" i="1"/>
  <c r="Y336" i="1"/>
  <c r="W336" i="1"/>
  <c r="U336" i="1"/>
  <c r="S336" i="1"/>
  <c r="Q336" i="1"/>
  <c r="DN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G335" i="1"/>
  <c r="AC335" i="1"/>
  <c r="Y335" i="1"/>
  <c r="W335" i="1"/>
  <c r="U335" i="1"/>
  <c r="S335" i="1"/>
  <c r="Q335" i="1"/>
  <c r="DN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G334" i="1"/>
  <c r="AC334" i="1"/>
  <c r="Y334" i="1"/>
  <c r="W334" i="1"/>
  <c r="U334" i="1"/>
  <c r="S334" i="1"/>
  <c r="Q334" i="1"/>
  <c r="DN333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G333" i="1"/>
  <c r="AC333" i="1"/>
  <c r="Y333" i="1"/>
  <c r="W333" i="1"/>
  <c r="U333" i="1"/>
  <c r="S333" i="1"/>
  <c r="Q333" i="1"/>
  <c r="DN332" i="1"/>
  <c r="DK332" i="1"/>
  <c r="DI332" i="1"/>
  <c r="DG332" i="1"/>
  <c r="DE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E332" i="1"/>
  <c r="BC332" i="1"/>
  <c r="BA332" i="1"/>
  <c r="AY332" i="1"/>
  <c r="AW332" i="1"/>
  <c r="AU332" i="1"/>
  <c r="AS332" i="1"/>
  <c r="AQ332" i="1"/>
  <c r="AO332" i="1"/>
  <c r="AM332" i="1"/>
  <c r="AK332" i="1"/>
  <c r="AG332" i="1"/>
  <c r="AC332" i="1"/>
  <c r="Y332" i="1"/>
  <c r="W332" i="1"/>
  <c r="U332" i="1"/>
  <c r="S332" i="1"/>
  <c r="Q332" i="1"/>
  <c r="DN331" i="1"/>
  <c r="DK331" i="1"/>
  <c r="DI331" i="1"/>
  <c r="DG331" i="1"/>
  <c r="DE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E331" i="1"/>
  <c r="BC331" i="1"/>
  <c r="BA331" i="1"/>
  <c r="AY331" i="1"/>
  <c r="AW331" i="1"/>
  <c r="AW327" i="1" s="1"/>
  <c r="AU331" i="1"/>
  <c r="AS331" i="1"/>
  <c r="AQ331" i="1"/>
  <c r="AO331" i="1"/>
  <c r="AM331" i="1"/>
  <c r="AK331" i="1"/>
  <c r="AK327" i="1" s="1"/>
  <c r="AG331" i="1"/>
  <c r="AC331" i="1"/>
  <c r="Y331" i="1"/>
  <c r="W331" i="1"/>
  <c r="U331" i="1"/>
  <c r="S331" i="1"/>
  <c r="Q331" i="1"/>
  <c r="DN330" i="1"/>
  <c r="DK330" i="1"/>
  <c r="DI330" i="1"/>
  <c r="DG330" i="1"/>
  <c r="DE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E330" i="1"/>
  <c r="BC330" i="1"/>
  <c r="BA330" i="1"/>
  <c r="AY330" i="1"/>
  <c r="AW330" i="1"/>
  <c r="AU330" i="1"/>
  <c r="AS330" i="1"/>
  <c r="AQ330" i="1"/>
  <c r="AO330" i="1"/>
  <c r="AM330" i="1"/>
  <c r="AK330" i="1"/>
  <c r="AG330" i="1"/>
  <c r="AC330" i="1"/>
  <c r="Y330" i="1"/>
  <c r="W330" i="1"/>
  <c r="U330" i="1"/>
  <c r="S330" i="1"/>
  <c r="Q330" i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G329" i="1"/>
  <c r="AC329" i="1"/>
  <c r="Y329" i="1"/>
  <c r="W329" i="1"/>
  <c r="U329" i="1"/>
  <c r="S329" i="1"/>
  <c r="Q329" i="1"/>
  <c r="DN328" i="1"/>
  <c r="DK328" i="1"/>
  <c r="DI328" i="1"/>
  <c r="DG328" i="1"/>
  <c r="DE328" i="1"/>
  <c r="DC328" i="1"/>
  <c r="DA328" i="1"/>
  <c r="CY328" i="1"/>
  <c r="CW328" i="1"/>
  <c r="CW327" i="1" s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G328" i="1"/>
  <c r="AC328" i="1"/>
  <c r="Y328" i="1"/>
  <c r="W328" i="1"/>
  <c r="U328" i="1"/>
  <c r="S328" i="1"/>
  <c r="Q328" i="1"/>
  <c r="DM327" i="1"/>
  <c r="DL327" i="1"/>
  <c r="DJ327" i="1"/>
  <c r="DH327" i="1"/>
  <c r="DF327" i="1"/>
  <c r="DD327" i="1"/>
  <c r="DB327" i="1"/>
  <c r="CZ327" i="1"/>
  <c r="CX327" i="1"/>
  <c r="CV327" i="1"/>
  <c r="CT327" i="1"/>
  <c r="CR327" i="1"/>
  <c r="CP327" i="1"/>
  <c r="CN327" i="1"/>
  <c r="CL327" i="1"/>
  <c r="CJ327" i="1"/>
  <c r="CH327" i="1"/>
  <c r="CF327" i="1"/>
  <c r="CD327" i="1"/>
  <c r="CB327" i="1"/>
  <c r="BZ327" i="1"/>
  <c r="BX327" i="1"/>
  <c r="BV327" i="1"/>
  <c r="BT327" i="1"/>
  <c r="BR327" i="1"/>
  <c r="BP327" i="1"/>
  <c r="BN327" i="1"/>
  <c r="BL327" i="1"/>
  <c r="BJ327" i="1"/>
  <c r="BH327" i="1"/>
  <c r="BF327" i="1"/>
  <c r="BD327" i="1"/>
  <c r="BB327" i="1"/>
  <c r="AZ327" i="1"/>
  <c r="AX327" i="1"/>
  <c r="AV327" i="1"/>
  <c r="AT327" i="1"/>
  <c r="AR327" i="1"/>
  <c r="AP327" i="1"/>
  <c r="AN327" i="1"/>
  <c r="AL327" i="1"/>
  <c r="AJ327" i="1"/>
  <c r="AI327" i="1"/>
  <c r="AH327" i="1"/>
  <c r="AF327" i="1"/>
  <c r="AE327" i="1"/>
  <c r="AD327" i="1"/>
  <c r="AB327" i="1"/>
  <c r="X327" i="1"/>
  <c r="V327" i="1"/>
  <c r="T327" i="1"/>
  <c r="R327" i="1"/>
  <c r="P327" i="1"/>
  <c r="DN326" i="1"/>
  <c r="DK326" i="1"/>
  <c r="DI326" i="1"/>
  <c r="DG326" i="1"/>
  <c r="DE326" i="1"/>
  <c r="DE321" i="1" s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U321" i="1" s="1"/>
  <c r="BS326" i="1"/>
  <c r="BQ326" i="1"/>
  <c r="BO326" i="1"/>
  <c r="BM326" i="1"/>
  <c r="BK326" i="1"/>
  <c r="BI326" i="1"/>
  <c r="BE326" i="1"/>
  <c r="BC326" i="1"/>
  <c r="BA326" i="1"/>
  <c r="AY326" i="1"/>
  <c r="AW326" i="1"/>
  <c r="AU326" i="1"/>
  <c r="AS326" i="1"/>
  <c r="AQ326" i="1"/>
  <c r="AO326" i="1"/>
  <c r="AM326" i="1"/>
  <c r="AK326" i="1"/>
  <c r="AG326" i="1"/>
  <c r="AC326" i="1"/>
  <c r="Y326" i="1"/>
  <c r="W326" i="1"/>
  <c r="U326" i="1"/>
  <c r="S326" i="1"/>
  <c r="Q326" i="1"/>
  <c r="Q321" i="1" s="1"/>
  <c r="DN325" i="1"/>
  <c r="DK325" i="1"/>
  <c r="DI325" i="1"/>
  <c r="DG325" i="1"/>
  <c r="DE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E325" i="1"/>
  <c r="BC325" i="1"/>
  <c r="BA325" i="1"/>
  <c r="AY325" i="1"/>
  <c r="AW325" i="1"/>
  <c r="AU325" i="1"/>
  <c r="AS325" i="1"/>
  <c r="AQ325" i="1"/>
  <c r="AO325" i="1"/>
  <c r="AM325" i="1"/>
  <c r="AK325" i="1"/>
  <c r="AG325" i="1"/>
  <c r="AC325" i="1"/>
  <c r="Y325" i="1"/>
  <c r="W325" i="1"/>
  <c r="U325" i="1"/>
  <c r="S325" i="1"/>
  <c r="Q325" i="1"/>
  <c r="DN324" i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G324" i="1"/>
  <c r="AC324" i="1"/>
  <c r="Y324" i="1"/>
  <c r="W324" i="1"/>
  <c r="U324" i="1"/>
  <c r="S324" i="1"/>
  <c r="Q324" i="1"/>
  <c r="DN323" i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G323" i="1"/>
  <c r="AC323" i="1"/>
  <c r="Y323" i="1"/>
  <c r="W323" i="1"/>
  <c r="U323" i="1"/>
  <c r="S323" i="1"/>
  <c r="Q323" i="1"/>
  <c r="DN322" i="1"/>
  <c r="DK322" i="1"/>
  <c r="DK321" i="1" s="1"/>
  <c r="DI322" i="1"/>
  <c r="DG322" i="1"/>
  <c r="DE322" i="1"/>
  <c r="DC322" i="1"/>
  <c r="DC321" i="1" s="1"/>
  <c r="DA322" i="1"/>
  <c r="CY322" i="1"/>
  <c r="CW322" i="1"/>
  <c r="CU322" i="1"/>
  <c r="CS322" i="1"/>
  <c r="CQ322" i="1"/>
  <c r="CO322" i="1"/>
  <c r="CM322" i="1"/>
  <c r="CM321" i="1" s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I321" i="1" s="1"/>
  <c r="BG322" i="1"/>
  <c r="BG321" i="1" s="1"/>
  <c r="BE322" i="1"/>
  <c r="BC322" i="1"/>
  <c r="BA322" i="1"/>
  <c r="AY322" i="1"/>
  <c r="AW322" i="1"/>
  <c r="AU322" i="1"/>
  <c r="AS322" i="1"/>
  <c r="AQ322" i="1"/>
  <c r="AO322" i="1"/>
  <c r="AM322" i="1"/>
  <c r="AK322" i="1"/>
  <c r="AG322" i="1"/>
  <c r="AC322" i="1"/>
  <c r="Y322" i="1"/>
  <c r="W322" i="1"/>
  <c r="U322" i="1"/>
  <c r="S322" i="1"/>
  <c r="Q322" i="1"/>
  <c r="DM321" i="1"/>
  <c r="DL321" i="1"/>
  <c r="DJ321" i="1"/>
  <c r="DH321" i="1"/>
  <c r="DF321" i="1"/>
  <c r="DD321" i="1"/>
  <c r="DB321" i="1"/>
  <c r="CZ321" i="1"/>
  <c r="CX321" i="1"/>
  <c r="CV321" i="1"/>
  <c r="CT321" i="1"/>
  <c r="CR321" i="1"/>
  <c r="CP321" i="1"/>
  <c r="CN321" i="1"/>
  <c r="CL321" i="1"/>
  <c r="CJ321" i="1"/>
  <c r="CH321" i="1"/>
  <c r="CG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BB321" i="1"/>
  <c r="AZ321" i="1"/>
  <c r="AX321" i="1"/>
  <c r="AV321" i="1"/>
  <c r="AT321" i="1"/>
  <c r="AR321" i="1"/>
  <c r="AQ321" i="1"/>
  <c r="AP321" i="1"/>
  <c r="AN321" i="1"/>
  <c r="AL321" i="1"/>
  <c r="AK321" i="1"/>
  <c r="AJ321" i="1"/>
  <c r="AI321" i="1"/>
  <c r="AH321" i="1"/>
  <c r="AF321" i="1"/>
  <c r="AE321" i="1"/>
  <c r="AD321" i="1"/>
  <c r="AB321" i="1"/>
  <c r="X321" i="1"/>
  <c r="V321" i="1"/>
  <c r="T321" i="1"/>
  <c r="R321" i="1"/>
  <c r="P321" i="1"/>
  <c r="DN320" i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G320" i="1"/>
  <c r="AC320" i="1"/>
  <c r="Y320" i="1"/>
  <c r="W320" i="1"/>
  <c r="U320" i="1"/>
  <c r="S320" i="1"/>
  <c r="Q320" i="1"/>
  <c r="DN319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G319" i="1"/>
  <c r="AC319" i="1"/>
  <c r="Y319" i="1"/>
  <c r="W319" i="1"/>
  <c r="U319" i="1"/>
  <c r="S319" i="1"/>
  <c r="Q319" i="1"/>
  <c r="DN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L318" i="1"/>
  <c r="AM318" i="1" s="1"/>
  <c r="AK318" i="1"/>
  <c r="AG318" i="1"/>
  <c r="AC318" i="1"/>
  <c r="Y318" i="1"/>
  <c r="W318" i="1"/>
  <c r="U318" i="1"/>
  <c r="S318" i="1"/>
  <c r="Q318" i="1"/>
  <c r="DN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G317" i="1"/>
  <c r="AC317" i="1"/>
  <c r="Y317" i="1"/>
  <c r="W317" i="1"/>
  <c r="U317" i="1"/>
  <c r="S317" i="1"/>
  <c r="Q317" i="1"/>
  <c r="DN316" i="1"/>
  <c r="DK316" i="1"/>
  <c r="DI316" i="1"/>
  <c r="DG316" i="1"/>
  <c r="DE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E316" i="1"/>
  <c r="BC316" i="1"/>
  <c r="BA316" i="1"/>
  <c r="AY316" i="1"/>
  <c r="AW316" i="1"/>
  <c r="AU316" i="1"/>
  <c r="AS316" i="1"/>
  <c r="AQ316" i="1"/>
  <c r="AO316" i="1"/>
  <c r="AM316" i="1"/>
  <c r="AK316" i="1"/>
  <c r="AG316" i="1"/>
  <c r="AC316" i="1"/>
  <c r="Y316" i="1"/>
  <c r="W316" i="1"/>
  <c r="U316" i="1"/>
  <c r="S316" i="1"/>
  <c r="Q316" i="1"/>
  <c r="DN315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M315" i="1"/>
  <c r="AK315" i="1"/>
  <c r="AG315" i="1"/>
  <c r="AC315" i="1"/>
  <c r="Y315" i="1"/>
  <c r="W315" i="1"/>
  <c r="U315" i="1"/>
  <c r="S315" i="1"/>
  <c r="Q315" i="1"/>
  <c r="DN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G314" i="1"/>
  <c r="AC314" i="1"/>
  <c r="Y314" i="1"/>
  <c r="W314" i="1"/>
  <c r="U314" i="1"/>
  <c r="S314" i="1"/>
  <c r="Q314" i="1"/>
  <c r="DN313" i="1"/>
  <c r="DM313" i="1"/>
  <c r="DM306" i="1" s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G313" i="1"/>
  <c r="AC313" i="1"/>
  <c r="Y313" i="1"/>
  <c r="W313" i="1"/>
  <c r="U313" i="1"/>
  <c r="S313" i="1"/>
  <c r="Q313" i="1"/>
  <c r="DN312" i="1"/>
  <c r="DK312" i="1"/>
  <c r="DI312" i="1"/>
  <c r="DG312" i="1"/>
  <c r="DE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E312" i="1"/>
  <c r="BC312" i="1"/>
  <c r="BA312" i="1"/>
  <c r="AY312" i="1"/>
  <c r="AW312" i="1"/>
  <c r="AU312" i="1"/>
  <c r="AS312" i="1"/>
  <c r="AQ312" i="1"/>
  <c r="AO312" i="1"/>
  <c r="AM312" i="1"/>
  <c r="AK312" i="1"/>
  <c r="AG312" i="1"/>
  <c r="AC312" i="1"/>
  <c r="Y312" i="1"/>
  <c r="W312" i="1"/>
  <c r="U312" i="1"/>
  <c r="S312" i="1"/>
  <c r="Q312" i="1"/>
  <c r="DN311" i="1"/>
  <c r="DK311" i="1"/>
  <c r="DI311" i="1"/>
  <c r="DG311" i="1"/>
  <c r="DE311" i="1"/>
  <c r="DA311" i="1"/>
  <c r="CY311" i="1"/>
  <c r="CW311" i="1"/>
  <c r="CU311" i="1"/>
  <c r="CS311" i="1"/>
  <c r="CQ311" i="1"/>
  <c r="CO311" i="1"/>
  <c r="CM311" i="1"/>
  <c r="CK311" i="1"/>
  <c r="CI311" i="1"/>
  <c r="CG311" i="1"/>
  <c r="CG306" i="1" s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E311" i="1"/>
  <c r="BC311" i="1"/>
  <c r="BA311" i="1"/>
  <c r="AY311" i="1"/>
  <c r="AW311" i="1"/>
  <c r="AU311" i="1"/>
  <c r="AS311" i="1"/>
  <c r="AQ311" i="1"/>
  <c r="AO311" i="1"/>
  <c r="AM311" i="1"/>
  <c r="AK311" i="1"/>
  <c r="AG311" i="1"/>
  <c r="AC311" i="1"/>
  <c r="Y311" i="1"/>
  <c r="W311" i="1"/>
  <c r="U311" i="1"/>
  <c r="S311" i="1"/>
  <c r="Q311" i="1"/>
  <c r="DN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G310" i="1"/>
  <c r="AC310" i="1"/>
  <c r="Y310" i="1"/>
  <c r="W310" i="1"/>
  <c r="U310" i="1"/>
  <c r="S310" i="1"/>
  <c r="Q310" i="1"/>
  <c r="DN309" i="1"/>
  <c r="DK309" i="1"/>
  <c r="DI309" i="1"/>
  <c r="DG309" i="1"/>
  <c r="DE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C306" i="1" s="1"/>
  <c r="CA309" i="1"/>
  <c r="BY309" i="1"/>
  <c r="BW309" i="1"/>
  <c r="BU309" i="1"/>
  <c r="BS309" i="1"/>
  <c r="BQ309" i="1"/>
  <c r="BO309" i="1"/>
  <c r="BM309" i="1"/>
  <c r="BK309" i="1"/>
  <c r="BI309" i="1"/>
  <c r="BE309" i="1"/>
  <c r="BC309" i="1"/>
  <c r="BA309" i="1"/>
  <c r="AY309" i="1"/>
  <c r="AW309" i="1"/>
  <c r="AU309" i="1"/>
  <c r="AS309" i="1"/>
  <c r="AQ309" i="1"/>
  <c r="AO309" i="1"/>
  <c r="AM309" i="1"/>
  <c r="AK309" i="1"/>
  <c r="AG309" i="1"/>
  <c r="AC309" i="1"/>
  <c r="Y309" i="1"/>
  <c r="W309" i="1"/>
  <c r="U309" i="1"/>
  <c r="S309" i="1"/>
  <c r="Q309" i="1"/>
  <c r="DN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Q306" i="1" s="1"/>
  <c r="AO308" i="1"/>
  <c r="AM308" i="1"/>
  <c r="AK308" i="1"/>
  <c r="AG308" i="1"/>
  <c r="AC308" i="1"/>
  <c r="Y308" i="1"/>
  <c r="W308" i="1"/>
  <c r="U308" i="1"/>
  <c r="S308" i="1"/>
  <c r="Q308" i="1"/>
  <c r="DN307" i="1"/>
  <c r="DK307" i="1"/>
  <c r="DK306" i="1" s="1"/>
  <c r="DI307" i="1"/>
  <c r="DG307" i="1"/>
  <c r="DE307" i="1"/>
  <c r="DA307" i="1"/>
  <c r="CY307" i="1"/>
  <c r="CW307" i="1"/>
  <c r="CW306" i="1" s="1"/>
  <c r="CU307" i="1"/>
  <c r="CS307" i="1"/>
  <c r="CQ307" i="1"/>
  <c r="CO307" i="1"/>
  <c r="CM307" i="1"/>
  <c r="CK307" i="1"/>
  <c r="CK306" i="1" s="1"/>
  <c r="CI307" i="1"/>
  <c r="CG307" i="1"/>
  <c r="CE307" i="1"/>
  <c r="CC307" i="1"/>
  <c r="CA307" i="1"/>
  <c r="BY307" i="1"/>
  <c r="BY306" i="1" s="1"/>
  <c r="BW307" i="1"/>
  <c r="BU307" i="1"/>
  <c r="BS307" i="1"/>
  <c r="BQ307" i="1"/>
  <c r="BO307" i="1"/>
  <c r="BM307" i="1"/>
  <c r="BM306" i="1" s="1"/>
  <c r="BK307" i="1"/>
  <c r="BI307" i="1"/>
  <c r="BE307" i="1"/>
  <c r="BC307" i="1"/>
  <c r="BA307" i="1"/>
  <c r="AY307" i="1"/>
  <c r="AY306" i="1" s="1"/>
  <c r="AW307" i="1"/>
  <c r="AU307" i="1"/>
  <c r="AS307" i="1"/>
  <c r="AQ307" i="1"/>
  <c r="AO307" i="1"/>
  <c r="AM307" i="1"/>
  <c r="AM306" i="1" s="1"/>
  <c r="AK307" i="1"/>
  <c r="AG307" i="1"/>
  <c r="AC307" i="1"/>
  <c r="Y307" i="1"/>
  <c r="W307" i="1"/>
  <c r="U307" i="1"/>
  <c r="U306" i="1" s="1"/>
  <c r="S307" i="1"/>
  <c r="Q307" i="1"/>
  <c r="DL306" i="1"/>
  <c r="DJ306" i="1"/>
  <c r="DH306" i="1"/>
  <c r="DF306" i="1"/>
  <c r="DD306" i="1"/>
  <c r="DB306" i="1"/>
  <c r="CZ306" i="1"/>
  <c r="CX306" i="1"/>
  <c r="CV306" i="1"/>
  <c r="CT306" i="1"/>
  <c r="CR306" i="1"/>
  <c r="CP306" i="1"/>
  <c r="CN306" i="1"/>
  <c r="CL306" i="1"/>
  <c r="CJ306" i="1"/>
  <c r="CH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BB306" i="1"/>
  <c r="AZ306" i="1"/>
  <c r="AX306" i="1"/>
  <c r="AV306" i="1"/>
  <c r="AT306" i="1"/>
  <c r="AR306" i="1"/>
  <c r="AP306" i="1"/>
  <c r="AN306" i="1"/>
  <c r="AJ306" i="1"/>
  <c r="AI306" i="1"/>
  <c r="AH306" i="1"/>
  <c r="AF306" i="1"/>
  <c r="AE306" i="1"/>
  <c r="AD306" i="1"/>
  <c r="AB306" i="1"/>
  <c r="X306" i="1"/>
  <c r="V306" i="1"/>
  <c r="T306" i="1"/>
  <c r="R306" i="1"/>
  <c r="P306" i="1"/>
  <c r="DN305" i="1"/>
  <c r="DK305" i="1"/>
  <c r="DK304" i="1" s="1"/>
  <c r="DI305" i="1"/>
  <c r="DI304" i="1" s="1"/>
  <c r="DG305" i="1"/>
  <c r="DE305" i="1"/>
  <c r="DC305" i="1"/>
  <c r="DC304" i="1" s="1"/>
  <c r="DA305" i="1"/>
  <c r="DA304" i="1" s="1"/>
  <c r="CY305" i="1"/>
  <c r="CY304" i="1" s="1"/>
  <c r="CW305" i="1"/>
  <c r="CW304" i="1" s="1"/>
  <c r="CU305" i="1"/>
  <c r="CU304" i="1" s="1"/>
  <c r="CS305" i="1"/>
  <c r="CQ305" i="1"/>
  <c r="CQ304" i="1" s="1"/>
  <c r="CO305" i="1"/>
  <c r="CO304" i="1" s="1"/>
  <c r="CM305" i="1"/>
  <c r="CM304" i="1" s="1"/>
  <c r="CK305" i="1"/>
  <c r="CK304" i="1" s="1"/>
  <c r="CI305" i="1"/>
  <c r="CG305" i="1"/>
  <c r="CE305" i="1"/>
  <c r="CE304" i="1" s="1"/>
  <c r="CC305" i="1"/>
  <c r="CC304" i="1" s="1"/>
  <c r="CA305" i="1"/>
  <c r="CA304" i="1" s="1"/>
  <c r="BY305" i="1"/>
  <c r="BY304" i="1" s="1"/>
  <c r="BW305" i="1"/>
  <c r="BU305" i="1"/>
  <c r="BS305" i="1"/>
  <c r="BS304" i="1" s="1"/>
  <c r="BQ305" i="1"/>
  <c r="BQ304" i="1" s="1"/>
  <c r="BO305" i="1"/>
  <c r="BO304" i="1" s="1"/>
  <c r="BM305" i="1"/>
  <c r="BM304" i="1" s="1"/>
  <c r="BK305" i="1"/>
  <c r="BI305" i="1"/>
  <c r="BI304" i="1" s="1"/>
  <c r="BG305" i="1"/>
  <c r="BG304" i="1" s="1"/>
  <c r="BE305" i="1"/>
  <c r="BE304" i="1" s="1"/>
  <c r="BC305" i="1"/>
  <c r="BC304" i="1" s="1"/>
  <c r="BA305" i="1"/>
  <c r="BA304" i="1" s="1"/>
  <c r="AY305" i="1"/>
  <c r="AW305" i="1"/>
  <c r="AU305" i="1"/>
  <c r="AS305" i="1"/>
  <c r="AS304" i="1" s="1"/>
  <c r="AQ305" i="1"/>
  <c r="AQ304" i="1" s="1"/>
  <c r="AO305" i="1"/>
  <c r="AO304" i="1" s="1"/>
  <c r="AM305" i="1"/>
  <c r="AK305" i="1"/>
  <c r="AK304" i="1" s="1"/>
  <c r="AG305" i="1"/>
  <c r="AC305" i="1"/>
  <c r="AC304" i="1" s="1"/>
  <c r="Y305" i="1"/>
  <c r="Y304" i="1" s="1"/>
  <c r="W305" i="1"/>
  <c r="W304" i="1" s="1"/>
  <c r="U305" i="1"/>
  <c r="S305" i="1"/>
  <c r="Q305" i="1"/>
  <c r="DN304" i="1"/>
  <c r="DM304" i="1"/>
  <c r="DL304" i="1"/>
  <c r="DJ304" i="1"/>
  <c r="DH304" i="1"/>
  <c r="DG304" i="1"/>
  <c r="DF304" i="1"/>
  <c r="DE304" i="1"/>
  <c r="DD304" i="1"/>
  <c r="DB304" i="1"/>
  <c r="CZ304" i="1"/>
  <c r="CX304" i="1"/>
  <c r="CV304" i="1"/>
  <c r="CT304" i="1"/>
  <c r="CS304" i="1"/>
  <c r="CR304" i="1"/>
  <c r="CP304" i="1"/>
  <c r="CN304" i="1"/>
  <c r="CL304" i="1"/>
  <c r="CJ304" i="1"/>
  <c r="CI304" i="1"/>
  <c r="CH304" i="1"/>
  <c r="CG304" i="1"/>
  <c r="CF304" i="1"/>
  <c r="CD304" i="1"/>
  <c r="CB304" i="1"/>
  <c r="BZ304" i="1"/>
  <c r="BX304" i="1"/>
  <c r="BW304" i="1"/>
  <c r="BV304" i="1"/>
  <c r="BU304" i="1"/>
  <c r="BT304" i="1"/>
  <c r="BR304" i="1"/>
  <c r="BP304" i="1"/>
  <c r="BN304" i="1"/>
  <c r="BL304" i="1"/>
  <c r="BK304" i="1"/>
  <c r="BJ304" i="1"/>
  <c r="BH304" i="1"/>
  <c r="BF304" i="1"/>
  <c r="BD304" i="1"/>
  <c r="BB304" i="1"/>
  <c r="AZ304" i="1"/>
  <c r="AY304" i="1"/>
  <c r="AX304" i="1"/>
  <c r="AW304" i="1"/>
  <c r="AV304" i="1"/>
  <c r="AU304" i="1"/>
  <c r="AT304" i="1"/>
  <c r="AR304" i="1"/>
  <c r="AP304" i="1"/>
  <c r="AN304" i="1"/>
  <c r="AM304" i="1"/>
  <c r="AL304" i="1"/>
  <c r="AJ304" i="1"/>
  <c r="AI304" i="1"/>
  <c r="AH304" i="1"/>
  <c r="AG304" i="1"/>
  <c r="AF304" i="1"/>
  <c r="AE304" i="1"/>
  <c r="AD304" i="1"/>
  <c r="AB304" i="1"/>
  <c r="X304" i="1"/>
  <c r="V304" i="1"/>
  <c r="U304" i="1"/>
  <c r="T304" i="1"/>
  <c r="S304" i="1"/>
  <c r="R304" i="1"/>
  <c r="Q304" i="1"/>
  <c r="P304" i="1"/>
  <c r="DN303" i="1"/>
  <c r="DM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G303" i="1"/>
  <c r="AC303" i="1"/>
  <c r="Y303" i="1"/>
  <c r="W303" i="1"/>
  <c r="U303" i="1"/>
  <c r="S303" i="1"/>
  <c r="Q303" i="1"/>
  <c r="DN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G302" i="1"/>
  <c r="AC302" i="1"/>
  <c r="Y302" i="1"/>
  <c r="W302" i="1"/>
  <c r="U302" i="1"/>
  <c r="S302" i="1"/>
  <c r="Q302" i="1"/>
  <c r="DN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G301" i="1"/>
  <c r="AC301" i="1"/>
  <c r="Y301" i="1"/>
  <c r="W301" i="1"/>
  <c r="U301" i="1"/>
  <c r="S301" i="1"/>
  <c r="Q301" i="1"/>
  <c r="DM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J300" i="1"/>
  <c r="BI300" i="1"/>
  <c r="BG300" i="1"/>
  <c r="BE300" i="1"/>
  <c r="BC300" i="1"/>
  <c r="BA300" i="1"/>
  <c r="AY300" i="1"/>
  <c r="AW300" i="1"/>
  <c r="AU300" i="1"/>
  <c r="AR300" i="1"/>
  <c r="DN300" i="1" s="1"/>
  <c r="AQ300" i="1"/>
  <c r="AO300" i="1"/>
  <c r="AM300" i="1"/>
  <c r="AK300" i="1"/>
  <c r="AG300" i="1"/>
  <c r="AC300" i="1"/>
  <c r="Y300" i="1"/>
  <c r="W300" i="1"/>
  <c r="U300" i="1"/>
  <c r="S300" i="1"/>
  <c r="Q300" i="1"/>
  <c r="DN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G299" i="1"/>
  <c r="AC299" i="1"/>
  <c r="Y299" i="1"/>
  <c r="W299" i="1"/>
  <c r="U299" i="1"/>
  <c r="S299" i="1"/>
  <c r="Q299" i="1"/>
  <c r="DN298" i="1"/>
  <c r="DM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G298" i="1"/>
  <c r="AC298" i="1"/>
  <c r="Y298" i="1"/>
  <c r="W298" i="1"/>
  <c r="U298" i="1"/>
  <c r="S298" i="1"/>
  <c r="Q298" i="1"/>
  <c r="DN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G297" i="1"/>
  <c r="AC297" i="1"/>
  <c r="Y297" i="1"/>
  <c r="W297" i="1"/>
  <c r="U297" i="1"/>
  <c r="S297" i="1"/>
  <c r="Q297" i="1"/>
  <c r="DN296" i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G296" i="1"/>
  <c r="BE296" i="1"/>
  <c r="BC296" i="1"/>
  <c r="BA296" i="1"/>
  <c r="AY296" i="1"/>
  <c r="AW296" i="1"/>
  <c r="AU296" i="1"/>
  <c r="AS296" i="1"/>
  <c r="AQ296" i="1"/>
  <c r="AO296" i="1"/>
  <c r="AM296" i="1"/>
  <c r="AK296" i="1"/>
  <c r="AG296" i="1"/>
  <c r="AC296" i="1"/>
  <c r="Y296" i="1"/>
  <c r="W296" i="1"/>
  <c r="U296" i="1"/>
  <c r="S296" i="1"/>
  <c r="Q296" i="1"/>
  <c r="DN295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G295" i="1"/>
  <c r="AC295" i="1"/>
  <c r="Y295" i="1"/>
  <c r="W295" i="1"/>
  <c r="U295" i="1"/>
  <c r="S295" i="1"/>
  <c r="Q295" i="1"/>
  <c r="DN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G294" i="1"/>
  <c r="AC294" i="1"/>
  <c r="Y294" i="1"/>
  <c r="W294" i="1"/>
  <c r="U294" i="1"/>
  <c r="S294" i="1"/>
  <c r="Q294" i="1"/>
  <c r="DN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G293" i="1"/>
  <c r="AC293" i="1"/>
  <c r="Y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G292" i="1"/>
  <c r="AC292" i="1"/>
  <c r="Y292" i="1"/>
  <c r="W292" i="1"/>
  <c r="U292" i="1"/>
  <c r="S292" i="1"/>
  <c r="S291" i="1" s="1"/>
  <c r="Q292" i="1"/>
  <c r="DL291" i="1"/>
  <c r="DJ291" i="1"/>
  <c r="DH291" i="1"/>
  <c r="DF291" i="1"/>
  <c r="DD291" i="1"/>
  <c r="DB291" i="1"/>
  <c r="CZ291" i="1"/>
  <c r="CX291" i="1"/>
  <c r="CV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V291" i="1"/>
  <c r="AT291" i="1"/>
  <c r="AR291" i="1"/>
  <c r="AP291" i="1"/>
  <c r="AN291" i="1"/>
  <c r="AL291" i="1"/>
  <c r="AJ291" i="1"/>
  <c r="AI291" i="1"/>
  <c r="AH291" i="1"/>
  <c r="AF291" i="1"/>
  <c r="AE291" i="1"/>
  <c r="AD291" i="1"/>
  <c r="AB291" i="1"/>
  <c r="X291" i="1"/>
  <c r="V291" i="1"/>
  <c r="T291" i="1"/>
  <c r="R291" i="1"/>
  <c r="P291" i="1"/>
  <c r="DN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G290" i="1"/>
  <c r="AC290" i="1"/>
  <c r="Y290" i="1"/>
  <c r="W290" i="1"/>
  <c r="U290" i="1"/>
  <c r="S290" i="1"/>
  <c r="Q290" i="1"/>
  <c r="DN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G289" i="1"/>
  <c r="AC289" i="1"/>
  <c r="Y289" i="1"/>
  <c r="W289" i="1"/>
  <c r="U289" i="1"/>
  <c r="S289" i="1"/>
  <c r="Q289" i="1"/>
  <c r="DN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G288" i="1"/>
  <c r="AC288" i="1"/>
  <c r="Y288" i="1"/>
  <c r="W288" i="1"/>
  <c r="U288" i="1"/>
  <c r="S288" i="1"/>
  <c r="Q288" i="1"/>
  <c r="DN287" i="1"/>
  <c r="DN286" i="1" s="1"/>
  <c r="DK287" i="1"/>
  <c r="DK286" i="1" s="1"/>
  <c r="DI287" i="1"/>
  <c r="DG287" i="1"/>
  <c r="DG286" i="1" s="1"/>
  <c r="DE287" i="1"/>
  <c r="DC287" i="1"/>
  <c r="DC286" i="1" s="1"/>
  <c r="DA287" i="1"/>
  <c r="DA286" i="1" s="1"/>
  <c r="CY287" i="1"/>
  <c r="CY286" i="1" s="1"/>
  <c r="CW287" i="1"/>
  <c r="CU287" i="1"/>
  <c r="CU286" i="1" s="1"/>
  <c r="CS287" i="1"/>
  <c r="CQ287" i="1"/>
  <c r="CQ286" i="1" s="1"/>
  <c r="CO287" i="1"/>
  <c r="CO286" i="1" s="1"/>
  <c r="CM287" i="1"/>
  <c r="CM286" i="1" s="1"/>
  <c r="CK287" i="1"/>
  <c r="CI287" i="1"/>
  <c r="CI286" i="1" s="1"/>
  <c r="CG287" i="1"/>
  <c r="CE287" i="1"/>
  <c r="CE286" i="1" s="1"/>
  <c r="CC287" i="1"/>
  <c r="CC286" i="1" s="1"/>
  <c r="CA287" i="1"/>
  <c r="CA286" i="1" s="1"/>
  <c r="BY287" i="1"/>
  <c r="BW287" i="1"/>
  <c r="BW286" i="1" s="1"/>
  <c r="BU287" i="1"/>
  <c r="BS287" i="1"/>
  <c r="BS286" i="1" s="1"/>
  <c r="BQ287" i="1"/>
  <c r="BQ286" i="1" s="1"/>
  <c r="BO287" i="1"/>
  <c r="BO286" i="1" s="1"/>
  <c r="BM287" i="1"/>
  <c r="BK287" i="1"/>
  <c r="BK286" i="1" s="1"/>
  <c r="BI287" i="1"/>
  <c r="BG287" i="1"/>
  <c r="BG286" i="1" s="1"/>
  <c r="BE287" i="1"/>
  <c r="BE286" i="1" s="1"/>
  <c r="BC287" i="1"/>
  <c r="BC286" i="1" s="1"/>
  <c r="BA287" i="1"/>
  <c r="AY287" i="1"/>
  <c r="AY286" i="1" s="1"/>
  <c r="AW287" i="1"/>
  <c r="AU287" i="1"/>
  <c r="AU286" i="1" s="1"/>
  <c r="AS287" i="1"/>
  <c r="AS286" i="1" s="1"/>
  <c r="AQ287" i="1"/>
  <c r="AQ286" i="1" s="1"/>
  <c r="AO287" i="1"/>
  <c r="AM287" i="1"/>
  <c r="AM286" i="1" s="1"/>
  <c r="AK287" i="1"/>
  <c r="AG287" i="1"/>
  <c r="AG286" i="1" s="1"/>
  <c r="AC287" i="1"/>
  <c r="Y287" i="1"/>
  <c r="Y286" i="1" s="1"/>
  <c r="W287" i="1"/>
  <c r="U287" i="1"/>
  <c r="U286" i="1" s="1"/>
  <c r="S287" i="1"/>
  <c r="S286" i="1" s="1"/>
  <c r="Q287" i="1"/>
  <c r="Q286" i="1" s="1"/>
  <c r="DM286" i="1"/>
  <c r="DL286" i="1"/>
  <c r="DJ286" i="1"/>
  <c r="DH286" i="1"/>
  <c r="DF286" i="1"/>
  <c r="DE286" i="1"/>
  <c r="DD286" i="1"/>
  <c r="DB286" i="1"/>
  <c r="CZ286" i="1"/>
  <c r="CX286" i="1"/>
  <c r="CV286" i="1"/>
  <c r="CT286" i="1"/>
  <c r="CS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R286" i="1"/>
  <c r="AP286" i="1"/>
  <c r="AN286" i="1"/>
  <c r="AL286" i="1"/>
  <c r="AJ286" i="1"/>
  <c r="AI286" i="1"/>
  <c r="AH286" i="1"/>
  <c r="AF286" i="1"/>
  <c r="AE286" i="1"/>
  <c r="AD286" i="1"/>
  <c r="AB286" i="1"/>
  <c r="X286" i="1"/>
  <c r="V286" i="1"/>
  <c r="T286" i="1"/>
  <c r="R286" i="1"/>
  <c r="P286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L285" i="1"/>
  <c r="DN285" i="1" s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G285" i="1"/>
  <c r="AC285" i="1"/>
  <c r="Y285" i="1"/>
  <c r="W285" i="1"/>
  <c r="U285" i="1"/>
  <c r="S285" i="1"/>
  <c r="Q285" i="1"/>
  <c r="DN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G284" i="1"/>
  <c r="AC284" i="1"/>
  <c r="Y284" i="1"/>
  <c r="W284" i="1"/>
  <c r="U284" i="1"/>
  <c r="S284" i="1"/>
  <c r="Q284" i="1"/>
  <c r="DN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G283" i="1"/>
  <c r="AC283" i="1"/>
  <c r="Y283" i="1"/>
  <c r="W283" i="1"/>
  <c r="U283" i="1"/>
  <c r="S283" i="1"/>
  <c r="Q283" i="1"/>
  <c r="DN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G282" i="1"/>
  <c r="AC282" i="1"/>
  <c r="Y282" i="1"/>
  <c r="W282" i="1"/>
  <c r="U282" i="1"/>
  <c r="S282" i="1"/>
  <c r="Q282" i="1"/>
  <c r="DN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G281" i="1"/>
  <c r="AC281" i="1"/>
  <c r="Y281" i="1"/>
  <c r="W281" i="1"/>
  <c r="U281" i="1"/>
  <c r="S281" i="1"/>
  <c r="Q281" i="1"/>
  <c r="DN280" i="1"/>
  <c r="DK280" i="1"/>
  <c r="DK279" i="1" s="1"/>
  <c r="DI280" i="1"/>
  <c r="DG280" i="1"/>
  <c r="DG279" i="1" s="1"/>
  <c r="DE280" i="1"/>
  <c r="DE279" i="1" s="1"/>
  <c r="DC280" i="1"/>
  <c r="DC279" i="1" s="1"/>
  <c r="DA280" i="1"/>
  <c r="DA279" i="1" s="1"/>
  <c r="CY280" i="1"/>
  <c r="CY279" i="1" s="1"/>
  <c r="CW280" i="1"/>
  <c r="CU280" i="1"/>
  <c r="CU279" i="1" s="1"/>
  <c r="CS280" i="1"/>
  <c r="CS279" i="1" s="1"/>
  <c r="CQ280" i="1"/>
  <c r="CQ279" i="1" s="1"/>
  <c r="CO280" i="1"/>
  <c r="CO279" i="1" s="1"/>
  <c r="CM280" i="1"/>
  <c r="CM279" i="1" s="1"/>
  <c r="CK280" i="1"/>
  <c r="CI280" i="1"/>
  <c r="CI279" i="1" s="1"/>
  <c r="CG280" i="1"/>
  <c r="CE280" i="1"/>
  <c r="CE279" i="1" s="1"/>
  <c r="CC280" i="1"/>
  <c r="CC279" i="1" s="1"/>
  <c r="CA280" i="1"/>
  <c r="CA279" i="1" s="1"/>
  <c r="BY280" i="1"/>
  <c r="BW280" i="1"/>
  <c r="BW279" i="1" s="1"/>
  <c r="BU280" i="1"/>
  <c r="BU279" i="1" s="1"/>
  <c r="BS280" i="1"/>
  <c r="BS279" i="1" s="1"/>
  <c r="BQ280" i="1"/>
  <c r="BQ279" i="1" s="1"/>
  <c r="BO280" i="1"/>
  <c r="BM280" i="1"/>
  <c r="BK280" i="1"/>
  <c r="BK279" i="1" s="1"/>
  <c r="BI280" i="1"/>
  <c r="BI279" i="1" s="1"/>
  <c r="BG280" i="1"/>
  <c r="BG279" i="1" s="1"/>
  <c r="BE280" i="1"/>
  <c r="BE279" i="1" s="1"/>
  <c r="BC280" i="1"/>
  <c r="BC279" i="1" s="1"/>
  <c r="BA280" i="1"/>
  <c r="AY280" i="1"/>
  <c r="AY279" i="1" s="1"/>
  <c r="AW280" i="1"/>
  <c r="AU280" i="1"/>
  <c r="AU279" i="1" s="1"/>
  <c r="AS280" i="1"/>
  <c r="AS279" i="1" s="1"/>
  <c r="AQ280" i="1"/>
  <c r="AQ279" i="1" s="1"/>
  <c r="AO280" i="1"/>
  <c r="AM280" i="1"/>
  <c r="AM279" i="1" s="1"/>
  <c r="AK280" i="1"/>
  <c r="AK279" i="1" s="1"/>
  <c r="AG280" i="1"/>
  <c r="AG279" i="1" s="1"/>
  <c r="AC280" i="1"/>
  <c r="Y280" i="1"/>
  <c r="W280" i="1"/>
  <c r="U280" i="1"/>
  <c r="S280" i="1"/>
  <c r="S279" i="1" s="1"/>
  <c r="Q280" i="1"/>
  <c r="DM279" i="1"/>
  <c r="DL279" i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G279" i="1"/>
  <c r="CF279" i="1"/>
  <c r="CD279" i="1"/>
  <c r="CB279" i="1"/>
  <c r="BZ279" i="1"/>
  <c r="BX279" i="1"/>
  <c r="BV279" i="1"/>
  <c r="BT279" i="1"/>
  <c r="BR279" i="1"/>
  <c r="BP279" i="1"/>
  <c r="BO279" i="1"/>
  <c r="BN279" i="1"/>
  <c r="BJ279" i="1"/>
  <c r="BH279" i="1"/>
  <c r="BF279" i="1"/>
  <c r="BD279" i="1"/>
  <c r="BB279" i="1"/>
  <c r="AZ279" i="1"/>
  <c r="AX279" i="1"/>
  <c r="AW279" i="1"/>
  <c r="AV279" i="1"/>
  <c r="AT279" i="1"/>
  <c r="AR279" i="1"/>
  <c r="AP279" i="1"/>
  <c r="AN279" i="1"/>
  <c r="AL279" i="1"/>
  <c r="AJ279" i="1"/>
  <c r="AI279" i="1"/>
  <c r="AH279" i="1"/>
  <c r="AF279" i="1"/>
  <c r="AE279" i="1"/>
  <c r="AD279" i="1"/>
  <c r="AB279" i="1"/>
  <c r="X279" i="1"/>
  <c r="W279" i="1"/>
  <c r="V279" i="1"/>
  <c r="T279" i="1"/>
  <c r="R279" i="1"/>
  <c r="Q279" i="1"/>
  <c r="P279" i="1"/>
  <c r="DN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G278" i="1"/>
  <c r="AC278" i="1"/>
  <c r="Y278" i="1"/>
  <c r="W278" i="1"/>
  <c r="U278" i="1"/>
  <c r="S278" i="1"/>
  <c r="Q278" i="1"/>
  <c r="DN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G277" i="1"/>
  <c r="AC277" i="1"/>
  <c r="Y277" i="1"/>
  <c r="W277" i="1"/>
  <c r="U277" i="1"/>
  <c r="S277" i="1"/>
  <c r="Q277" i="1"/>
  <c r="DN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G276" i="1"/>
  <c r="AC276" i="1"/>
  <c r="Y276" i="1"/>
  <c r="W276" i="1"/>
  <c r="U276" i="1"/>
  <c r="S276" i="1"/>
  <c r="Q276" i="1"/>
  <c r="DN275" i="1"/>
  <c r="DN274" i="1" s="1"/>
  <c r="DK275" i="1"/>
  <c r="DK274" i="1" s="1"/>
  <c r="DI275" i="1"/>
  <c r="DI274" i="1" s="1"/>
  <c r="DG275" i="1"/>
  <c r="DE275" i="1"/>
  <c r="DC275" i="1"/>
  <c r="DC274" i="1" s="1"/>
  <c r="DA275" i="1"/>
  <c r="DA274" i="1" s="1"/>
  <c r="CY275" i="1"/>
  <c r="CY274" i="1" s="1"/>
  <c r="CW275" i="1"/>
  <c r="CW274" i="1" s="1"/>
  <c r="CU275" i="1"/>
  <c r="CS275" i="1"/>
  <c r="CQ275" i="1"/>
  <c r="CQ274" i="1" s="1"/>
  <c r="CO275" i="1"/>
  <c r="CO274" i="1" s="1"/>
  <c r="CM275" i="1"/>
  <c r="CM274" i="1" s="1"/>
  <c r="CK275" i="1"/>
  <c r="CI275" i="1"/>
  <c r="CG275" i="1"/>
  <c r="CE275" i="1"/>
  <c r="CE274" i="1" s="1"/>
  <c r="CC275" i="1"/>
  <c r="CC274" i="1" s="1"/>
  <c r="CA275" i="1"/>
  <c r="CA274" i="1" s="1"/>
  <c r="BY275" i="1"/>
  <c r="BY274" i="1" s="1"/>
  <c r="BW275" i="1"/>
  <c r="BU275" i="1"/>
  <c r="BS275" i="1"/>
  <c r="BS274" i="1" s="1"/>
  <c r="BQ275" i="1"/>
  <c r="BQ274" i="1" s="1"/>
  <c r="BO275" i="1"/>
  <c r="BO274" i="1" s="1"/>
  <c r="BM275" i="1"/>
  <c r="BM274" i="1" s="1"/>
  <c r="BK275" i="1"/>
  <c r="BI275" i="1"/>
  <c r="BG275" i="1"/>
  <c r="BG274" i="1" s="1"/>
  <c r="BE275" i="1"/>
  <c r="BE274" i="1" s="1"/>
  <c r="BC275" i="1"/>
  <c r="BC274" i="1" s="1"/>
  <c r="BA275" i="1"/>
  <c r="BA274" i="1" s="1"/>
  <c r="AY275" i="1"/>
  <c r="AW275" i="1"/>
  <c r="AU275" i="1"/>
  <c r="AS275" i="1"/>
  <c r="AS274" i="1" s="1"/>
  <c r="AQ275" i="1"/>
  <c r="AQ274" i="1" s="1"/>
  <c r="AO275" i="1"/>
  <c r="AO274" i="1" s="1"/>
  <c r="AM275" i="1"/>
  <c r="AK275" i="1"/>
  <c r="AG275" i="1"/>
  <c r="AG274" i="1" s="1"/>
  <c r="AC275" i="1"/>
  <c r="Y275" i="1"/>
  <c r="Y274" i="1" s="1"/>
  <c r="W275" i="1"/>
  <c r="W274" i="1" s="1"/>
  <c r="U275" i="1"/>
  <c r="S275" i="1"/>
  <c r="Q275" i="1"/>
  <c r="Q274" i="1" s="1"/>
  <c r="DM274" i="1"/>
  <c r="DL274" i="1"/>
  <c r="DJ274" i="1"/>
  <c r="DH274" i="1"/>
  <c r="DF274" i="1"/>
  <c r="DD274" i="1"/>
  <c r="DB274" i="1"/>
  <c r="CZ274" i="1"/>
  <c r="CX274" i="1"/>
  <c r="CV274" i="1"/>
  <c r="CT274" i="1"/>
  <c r="CR274" i="1"/>
  <c r="CP274" i="1"/>
  <c r="CN274" i="1"/>
  <c r="CL274" i="1"/>
  <c r="CK274" i="1"/>
  <c r="CJ274" i="1"/>
  <c r="CH274" i="1"/>
  <c r="CF274" i="1"/>
  <c r="CD274" i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U274" i="1"/>
  <c r="AT274" i="1"/>
  <c r="AR274" i="1"/>
  <c r="AP274" i="1"/>
  <c r="AN274" i="1"/>
  <c r="AL274" i="1"/>
  <c r="AJ274" i="1"/>
  <c r="AI274" i="1"/>
  <c r="AH274" i="1"/>
  <c r="AF274" i="1"/>
  <c r="AE274" i="1"/>
  <c r="AD274" i="1"/>
  <c r="AC274" i="1"/>
  <c r="AB274" i="1"/>
  <c r="X274" i="1"/>
  <c r="V274" i="1"/>
  <c r="U274" i="1"/>
  <c r="T274" i="1"/>
  <c r="R274" i="1"/>
  <c r="P274" i="1"/>
  <c r="DN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G273" i="1"/>
  <c r="AE273" i="1"/>
  <c r="AC273" i="1"/>
  <c r="Y273" i="1"/>
  <c r="W273" i="1"/>
  <c r="U273" i="1"/>
  <c r="S273" i="1"/>
  <c r="Q273" i="1"/>
  <c r="DN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G272" i="1"/>
  <c r="AE272" i="1"/>
  <c r="AC272" i="1"/>
  <c r="Y272" i="1"/>
  <c r="W272" i="1"/>
  <c r="U272" i="1"/>
  <c r="S272" i="1"/>
  <c r="Q272" i="1"/>
  <c r="DN271" i="1"/>
  <c r="DK271" i="1"/>
  <c r="DI271" i="1"/>
  <c r="DG271" i="1"/>
  <c r="DE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E271" i="1"/>
  <c r="BC271" i="1"/>
  <c r="BA271" i="1"/>
  <c r="AY271" i="1"/>
  <c r="AW271" i="1"/>
  <c r="AU271" i="1"/>
  <c r="AS271" i="1"/>
  <c r="AQ271" i="1"/>
  <c r="AO271" i="1"/>
  <c r="AM271" i="1"/>
  <c r="AK271" i="1"/>
  <c r="AG271" i="1"/>
  <c r="AE271" i="1"/>
  <c r="AC271" i="1"/>
  <c r="Y271" i="1"/>
  <c r="W271" i="1"/>
  <c r="U271" i="1"/>
  <c r="S271" i="1"/>
  <c r="Q271" i="1"/>
  <c r="DN270" i="1"/>
  <c r="DK270" i="1"/>
  <c r="DI270" i="1"/>
  <c r="DG270" i="1"/>
  <c r="DE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E270" i="1"/>
  <c r="BC270" i="1"/>
  <c r="BA270" i="1"/>
  <c r="AY270" i="1"/>
  <c r="AW270" i="1"/>
  <c r="AU270" i="1"/>
  <c r="AS270" i="1"/>
  <c r="AQ270" i="1"/>
  <c r="AO270" i="1"/>
  <c r="AM270" i="1"/>
  <c r="AK270" i="1"/>
  <c r="AG270" i="1"/>
  <c r="AE270" i="1"/>
  <c r="AC270" i="1"/>
  <c r="Y270" i="1"/>
  <c r="W270" i="1"/>
  <c r="U270" i="1"/>
  <c r="S270" i="1"/>
  <c r="DO270" i="1" s="1"/>
  <c r="Q270" i="1"/>
  <c r="DN269" i="1"/>
  <c r="DK269" i="1"/>
  <c r="DI269" i="1"/>
  <c r="DG269" i="1"/>
  <c r="DE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E269" i="1"/>
  <c r="BC269" i="1"/>
  <c r="BA269" i="1"/>
  <c r="AY269" i="1"/>
  <c r="AW269" i="1"/>
  <c r="AU269" i="1"/>
  <c r="AS269" i="1"/>
  <c r="AQ269" i="1"/>
  <c r="AO269" i="1"/>
  <c r="AM269" i="1"/>
  <c r="AK269" i="1"/>
  <c r="AG269" i="1"/>
  <c r="AE269" i="1"/>
  <c r="AC269" i="1"/>
  <c r="Y269" i="1"/>
  <c r="W269" i="1"/>
  <c r="U269" i="1"/>
  <c r="S269" i="1"/>
  <c r="Q269" i="1"/>
  <c r="DN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G268" i="1"/>
  <c r="AG265" i="1" s="1"/>
  <c r="AE268" i="1"/>
  <c r="AC268" i="1"/>
  <c r="Y268" i="1"/>
  <c r="W268" i="1"/>
  <c r="U268" i="1"/>
  <c r="S268" i="1"/>
  <c r="Q268" i="1"/>
  <c r="DN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G267" i="1"/>
  <c r="AE267" i="1"/>
  <c r="AC267" i="1"/>
  <c r="Y267" i="1"/>
  <c r="W267" i="1"/>
  <c r="U267" i="1"/>
  <c r="S267" i="1"/>
  <c r="Q267" i="1"/>
  <c r="DN266" i="1"/>
  <c r="DK266" i="1"/>
  <c r="DI266" i="1"/>
  <c r="DG266" i="1"/>
  <c r="DG265" i="1" s="1"/>
  <c r="DE266" i="1"/>
  <c r="DC266" i="1"/>
  <c r="DA266" i="1"/>
  <c r="CY266" i="1"/>
  <c r="CW266" i="1"/>
  <c r="CW265" i="1" s="1"/>
  <c r="CU266" i="1"/>
  <c r="CU265" i="1" s="1"/>
  <c r="CS266" i="1"/>
  <c r="CQ266" i="1"/>
  <c r="CO266" i="1"/>
  <c r="CM266" i="1"/>
  <c r="CK266" i="1"/>
  <c r="CK265" i="1" s="1"/>
  <c r="CI266" i="1"/>
  <c r="CI265" i="1" s="1"/>
  <c r="CG266" i="1"/>
  <c r="CE266" i="1"/>
  <c r="CC266" i="1"/>
  <c r="CA266" i="1"/>
  <c r="BY266" i="1"/>
  <c r="BY265" i="1" s="1"/>
  <c r="BW266" i="1"/>
  <c r="BW265" i="1" s="1"/>
  <c r="BU266" i="1"/>
  <c r="BS266" i="1"/>
  <c r="BQ266" i="1"/>
  <c r="BO266" i="1"/>
  <c r="BM266" i="1"/>
  <c r="BM265" i="1" s="1"/>
  <c r="BK266" i="1"/>
  <c r="BK265" i="1" s="1"/>
  <c r="BI266" i="1"/>
  <c r="BG266" i="1"/>
  <c r="BE266" i="1"/>
  <c r="BC266" i="1"/>
  <c r="BA266" i="1"/>
  <c r="BA265" i="1" s="1"/>
  <c r="AY266" i="1"/>
  <c r="AY265" i="1" s="1"/>
  <c r="AW266" i="1"/>
  <c r="AU266" i="1"/>
  <c r="AS266" i="1"/>
  <c r="AQ266" i="1"/>
  <c r="AO266" i="1"/>
  <c r="AO265" i="1" s="1"/>
  <c r="AM266" i="1"/>
  <c r="AM265" i="1" s="1"/>
  <c r="AK266" i="1"/>
  <c r="AG266" i="1"/>
  <c r="AE266" i="1"/>
  <c r="AC266" i="1"/>
  <c r="Y266" i="1"/>
  <c r="W266" i="1"/>
  <c r="W265" i="1" s="1"/>
  <c r="U266" i="1"/>
  <c r="S266" i="1"/>
  <c r="Q266" i="1"/>
  <c r="DM265" i="1"/>
  <c r="DL265" i="1"/>
  <c r="DJ265" i="1"/>
  <c r="DH265" i="1"/>
  <c r="DF265" i="1"/>
  <c r="DD265" i="1"/>
  <c r="DB265" i="1"/>
  <c r="DA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Q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I265" i="1"/>
  <c r="AH265" i="1"/>
  <c r="AF265" i="1"/>
  <c r="AD265" i="1"/>
  <c r="AB265" i="1"/>
  <c r="Y265" i="1"/>
  <c r="X265" i="1"/>
  <c r="V265" i="1"/>
  <c r="T265" i="1"/>
  <c r="R265" i="1"/>
  <c r="P265" i="1"/>
  <c r="DN264" i="1"/>
  <c r="DA264" i="1"/>
  <c r="CG264" i="1"/>
  <c r="AY264" i="1"/>
  <c r="AW264" i="1"/>
  <c r="AU264" i="1"/>
  <c r="AS264" i="1"/>
  <c r="AQ264" i="1"/>
  <c r="AO264" i="1"/>
  <c r="AM264" i="1"/>
  <c r="AK264" i="1"/>
  <c r="AG264" i="1"/>
  <c r="AC264" i="1"/>
  <c r="Y264" i="1"/>
  <c r="W264" i="1"/>
  <c r="U264" i="1"/>
  <c r="Q264" i="1"/>
  <c r="DN263" i="1"/>
  <c r="DK263" i="1"/>
  <c r="DI263" i="1"/>
  <c r="DG263" i="1"/>
  <c r="DE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E263" i="1"/>
  <c r="BC263" i="1"/>
  <c r="BA263" i="1"/>
  <c r="AY263" i="1"/>
  <c r="AW263" i="1"/>
  <c r="AU263" i="1"/>
  <c r="AS263" i="1"/>
  <c r="AQ263" i="1"/>
  <c r="AO263" i="1"/>
  <c r="AM263" i="1"/>
  <c r="AK263" i="1"/>
  <c r="AG263" i="1"/>
  <c r="AC263" i="1"/>
  <c r="Y263" i="1"/>
  <c r="W263" i="1"/>
  <c r="U263" i="1"/>
  <c r="S263" i="1"/>
  <c r="Q263" i="1"/>
  <c r="DK262" i="1"/>
  <c r="DI262" i="1"/>
  <c r="DG262" i="1"/>
  <c r="DE262" i="1"/>
  <c r="DA262" i="1"/>
  <c r="CX262" i="1"/>
  <c r="DN262" i="1" s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E262" i="1"/>
  <c r="BC262" i="1"/>
  <c r="BA262" i="1"/>
  <c r="AY262" i="1"/>
  <c r="AW262" i="1"/>
  <c r="AU262" i="1"/>
  <c r="AS262" i="1"/>
  <c r="AQ262" i="1"/>
  <c r="AO262" i="1"/>
  <c r="AM262" i="1"/>
  <c r="AK262" i="1"/>
  <c r="AG262" i="1"/>
  <c r="AC262" i="1"/>
  <c r="Y262" i="1"/>
  <c r="W262" i="1"/>
  <c r="U262" i="1"/>
  <c r="S262" i="1"/>
  <c r="Q262" i="1"/>
  <c r="DK261" i="1"/>
  <c r="DI261" i="1"/>
  <c r="DG261" i="1"/>
  <c r="DE261" i="1"/>
  <c r="DC261" i="1"/>
  <c r="DA261" i="1"/>
  <c r="CX261" i="1"/>
  <c r="DN261" i="1" s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G261" i="1"/>
  <c r="AC261" i="1"/>
  <c r="Y261" i="1"/>
  <c r="W261" i="1"/>
  <c r="U261" i="1"/>
  <c r="S261" i="1"/>
  <c r="Q261" i="1"/>
  <c r="DK260" i="1"/>
  <c r="DI260" i="1"/>
  <c r="DG260" i="1"/>
  <c r="DE260" i="1"/>
  <c r="DC260" i="1"/>
  <c r="DA260" i="1"/>
  <c r="CY260" i="1"/>
  <c r="CX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G260" i="1"/>
  <c r="AC260" i="1"/>
  <c r="Y260" i="1"/>
  <c r="W260" i="1"/>
  <c r="U260" i="1"/>
  <c r="S260" i="1"/>
  <c r="Q260" i="1"/>
  <c r="DN259" i="1"/>
  <c r="DK259" i="1"/>
  <c r="DI259" i="1"/>
  <c r="DG259" i="1"/>
  <c r="DE259" i="1"/>
  <c r="DC259" i="1"/>
  <c r="DA259" i="1"/>
  <c r="CX259" i="1"/>
  <c r="CY259" i="1" s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G259" i="1"/>
  <c r="AC259" i="1"/>
  <c r="Y259" i="1"/>
  <c r="W259" i="1"/>
  <c r="U259" i="1"/>
  <c r="S259" i="1"/>
  <c r="Q259" i="1"/>
  <c r="DN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G258" i="1"/>
  <c r="AC258" i="1"/>
  <c r="Y258" i="1"/>
  <c r="W258" i="1"/>
  <c r="U258" i="1"/>
  <c r="S258" i="1"/>
  <c r="Q258" i="1"/>
  <c r="DN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E254" i="1" s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G257" i="1"/>
  <c r="AC257" i="1"/>
  <c r="Y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G256" i="1"/>
  <c r="AC256" i="1"/>
  <c r="Y256" i="1"/>
  <c r="W256" i="1"/>
  <c r="U256" i="1"/>
  <c r="S256" i="1"/>
  <c r="Q256" i="1"/>
  <c r="DN255" i="1"/>
  <c r="DK255" i="1"/>
  <c r="DK254" i="1" s="1"/>
  <c r="DI255" i="1"/>
  <c r="DI254" i="1" s="1"/>
  <c r="DG255" i="1"/>
  <c r="DE255" i="1"/>
  <c r="DC255" i="1"/>
  <c r="DA255" i="1"/>
  <c r="CY255" i="1"/>
  <c r="CW255" i="1"/>
  <c r="CW254" i="1" s="1"/>
  <c r="CU255" i="1"/>
  <c r="CS255" i="1"/>
  <c r="CQ255" i="1"/>
  <c r="CO255" i="1"/>
  <c r="CM255" i="1"/>
  <c r="CM254" i="1" s="1"/>
  <c r="CK255" i="1"/>
  <c r="CI255" i="1"/>
  <c r="CG255" i="1"/>
  <c r="CE255" i="1"/>
  <c r="CC255" i="1"/>
  <c r="CA255" i="1"/>
  <c r="CA254" i="1" s="1"/>
  <c r="BY255" i="1"/>
  <c r="BW255" i="1"/>
  <c r="BU255" i="1"/>
  <c r="BS255" i="1"/>
  <c r="BQ255" i="1"/>
  <c r="BO255" i="1"/>
  <c r="BO254" i="1" s="1"/>
  <c r="BM255" i="1"/>
  <c r="BM254" i="1" s="1"/>
  <c r="BK255" i="1"/>
  <c r="BI255" i="1"/>
  <c r="BG255" i="1"/>
  <c r="BE255" i="1"/>
  <c r="BC255" i="1"/>
  <c r="BC254" i="1" s="1"/>
  <c r="BA255" i="1"/>
  <c r="BA254" i="1" s="1"/>
  <c r="AY255" i="1"/>
  <c r="AW255" i="1"/>
  <c r="AU255" i="1"/>
  <c r="AS255" i="1"/>
  <c r="AQ255" i="1"/>
  <c r="AQ254" i="1" s="1"/>
  <c r="AO255" i="1"/>
  <c r="AO254" i="1" s="1"/>
  <c r="AM255" i="1"/>
  <c r="AK255" i="1"/>
  <c r="AG255" i="1"/>
  <c r="AC255" i="1"/>
  <c r="Y255" i="1"/>
  <c r="Y254" i="1" s="1"/>
  <c r="W255" i="1"/>
  <c r="U255" i="1"/>
  <c r="S255" i="1"/>
  <c r="Q255" i="1"/>
  <c r="DM254" i="1"/>
  <c r="DL254" i="1"/>
  <c r="DJ254" i="1"/>
  <c r="DH254" i="1"/>
  <c r="DF254" i="1"/>
  <c r="DD254" i="1"/>
  <c r="DC254" i="1"/>
  <c r="DB254" i="1"/>
  <c r="CZ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G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I254" i="1"/>
  <c r="AH254" i="1"/>
  <c r="AF254" i="1"/>
  <c r="AE254" i="1"/>
  <c r="AD254" i="1"/>
  <c r="AB254" i="1"/>
  <c r="X254" i="1"/>
  <c r="V254" i="1"/>
  <c r="T254" i="1"/>
  <c r="R254" i="1"/>
  <c r="P254" i="1"/>
  <c r="DN253" i="1"/>
  <c r="AU253" i="1"/>
  <c r="AS253" i="1"/>
  <c r="AQ253" i="1"/>
  <c r="AO253" i="1"/>
  <c r="AM253" i="1"/>
  <c r="AK253" i="1"/>
  <c r="AG253" i="1"/>
  <c r="AC253" i="1"/>
  <c r="Y253" i="1"/>
  <c r="W253" i="1"/>
  <c r="U253" i="1"/>
  <c r="Q253" i="1"/>
  <c r="DN252" i="1"/>
  <c r="AS252" i="1"/>
  <c r="Y252" i="1"/>
  <c r="Q252" i="1"/>
  <c r="DO251" i="1"/>
  <c r="DN251" i="1"/>
  <c r="AS251" i="1"/>
  <c r="Y251" i="1"/>
  <c r="Q251" i="1"/>
  <c r="DN250" i="1"/>
  <c r="DG250" i="1"/>
  <c r="AU250" i="1"/>
  <c r="AS250" i="1"/>
  <c r="AQ250" i="1"/>
  <c r="AO250" i="1"/>
  <c r="AM250" i="1"/>
  <c r="AK250" i="1"/>
  <c r="AG250" i="1"/>
  <c r="AC250" i="1"/>
  <c r="Y250" i="1"/>
  <c r="W250" i="1"/>
  <c r="U250" i="1"/>
  <c r="Q250" i="1"/>
  <c r="DN249" i="1"/>
  <c r="DG249" i="1"/>
  <c r="AU249" i="1"/>
  <c r="AS249" i="1"/>
  <c r="AQ249" i="1"/>
  <c r="AO249" i="1"/>
  <c r="AM249" i="1"/>
  <c r="AK249" i="1"/>
  <c r="AG249" i="1"/>
  <c r="AC249" i="1"/>
  <c r="Y249" i="1"/>
  <c r="W249" i="1"/>
  <c r="U249" i="1"/>
  <c r="Q249" i="1"/>
  <c r="DN248" i="1"/>
  <c r="DG248" i="1"/>
  <c r="AU248" i="1"/>
  <c r="AS248" i="1"/>
  <c r="AQ248" i="1"/>
  <c r="AO248" i="1"/>
  <c r="AM248" i="1"/>
  <c r="AK248" i="1"/>
  <c r="AG248" i="1"/>
  <c r="AC248" i="1"/>
  <c r="Y248" i="1"/>
  <c r="W248" i="1"/>
  <c r="U248" i="1"/>
  <c r="Q248" i="1"/>
  <c r="DN247" i="1"/>
  <c r="DG247" i="1"/>
  <c r="AU247" i="1"/>
  <c r="AS247" i="1"/>
  <c r="AQ247" i="1"/>
  <c r="AO247" i="1"/>
  <c r="AM247" i="1"/>
  <c r="AK247" i="1"/>
  <c r="AG247" i="1"/>
  <c r="AC247" i="1"/>
  <c r="Y247" i="1"/>
  <c r="W247" i="1"/>
  <c r="U247" i="1"/>
  <c r="Q247" i="1"/>
  <c r="DN246" i="1"/>
  <c r="DG246" i="1"/>
  <c r="AU246" i="1"/>
  <c r="AS246" i="1"/>
  <c r="AQ246" i="1"/>
  <c r="AO246" i="1"/>
  <c r="AM246" i="1"/>
  <c r="AK246" i="1"/>
  <c r="AG246" i="1"/>
  <c r="AC246" i="1"/>
  <c r="Y246" i="1"/>
  <c r="W246" i="1"/>
  <c r="U246" i="1"/>
  <c r="Q246" i="1"/>
  <c r="DN245" i="1"/>
  <c r="DG245" i="1"/>
  <c r="AU245" i="1"/>
  <c r="AS245" i="1"/>
  <c r="AQ245" i="1"/>
  <c r="AO245" i="1"/>
  <c r="AM245" i="1"/>
  <c r="AK245" i="1"/>
  <c r="AG245" i="1"/>
  <c r="AC245" i="1"/>
  <c r="Y245" i="1"/>
  <c r="W245" i="1"/>
  <c r="U245" i="1"/>
  <c r="Q245" i="1"/>
  <c r="DN244" i="1"/>
  <c r="DG244" i="1"/>
  <c r="AU244" i="1"/>
  <c r="AS244" i="1"/>
  <c r="AQ244" i="1"/>
  <c r="AO244" i="1"/>
  <c r="AM244" i="1"/>
  <c r="AK244" i="1"/>
  <c r="AG244" i="1"/>
  <c r="AC244" i="1"/>
  <c r="Y244" i="1"/>
  <c r="W244" i="1"/>
  <c r="U244" i="1"/>
  <c r="Q244" i="1"/>
  <c r="DN243" i="1"/>
  <c r="DG243" i="1"/>
  <c r="AU243" i="1"/>
  <c r="AS243" i="1"/>
  <c r="AQ243" i="1"/>
  <c r="AO243" i="1"/>
  <c r="AM243" i="1"/>
  <c r="AK243" i="1"/>
  <c r="AG243" i="1"/>
  <c r="AC243" i="1"/>
  <c r="Y243" i="1"/>
  <c r="W243" i="1"/>
  <c r="U243" i="1"/>
  <c r="Q243" i="1"/>
  <c r="DN242" i="1"/>
  <c r="DG242" i="1"/>
  <c r="AU242" i="1"/>
  <c r="AS242" i="1"/>
  <c r="AQ242" i="1"/>
  <c r="AO242" i="1"/>
  <c r="AM242" i="1"/>
  <c r="AK242" i="1"/>
  <c r="AG242" i="1"/>
  <c r="AC242" i="1"/>
  <c r="Y242" i="1"/>
  <c r="W242" i="1"/>
  <c r="U242" i="1"/>
  <c r="Q242" i="1"/>
  <c r="DN241" i="1"/>
  <c r="AS241" i="1"/>
  <c r="Y241" i="1"/>
  <c r="Q241" i="1"/>
  <c r="DN240" i="1"/>
  <c r="AS240" i="1"/>
  <c r="Y240" i="1"/>
  <c r="Q240" i="1"/>
  <c r="DO240" i="1" s="1"/>
  <c r="DO239" i="1"/>
  <c r="DN239" i="1"/>
  <c r="AS239" i="1"/>
  <c r="Y239" i="1"/>
  <c r="Q239" i="1"/>
  <c r="DN238" i="1"/>
  <c r="AS238" i="1"/>
  <c r="DO238" i="1" s="1"/>
  <c r="Y238" i="1"/>
  <c r="Q238" i="1"/>
  <c r="DN237" i="1"/>
  <c r="DA237" i="1"/>
  <c r="CG237" i="1"/>
  <c r="AY237" i="1"/>
  <c r="AW237" i="1"/>
  <c r="AU237" i="1"/>
  <c r="AS237" i="1"/>
  <c r="AQ237" i="1"/>
  <c r="AO237" i="1"/>
  <c r="AM237" i="1"/>
  <c r="AK237" i="1"/>
  <c r="AG237" i="1"/>
  <c r="AC237" i="1"/>
  <c r="Y237" i="1"/>
  <c r="W237" i="1"/>
  <c r="DO237" i="1" s="1"/>
  <c r="U237" i="1"/>
  <c r="DN236" i="1"/>
  <c r="DA236" i="1"/>
  <c r="CG236" i="1"/>
  <c r="AY236" i="1"/>
  <c r="AW236" i="1"/>
  <c r="AU236" i="1"/>
  <c r="AS236" i="1"/>
  <c r="AQ236" i="1"/>
  <c r="AO236" i="1"/>
  <c r="AM236" i="1"/>
  <c r="AK236" i="1"/>
  <c r="AG236" i="1"/>
  <c r="AC236" i="1"/>
  <c r="Y236" i="1"/>
  <c r="W236" i="1"/>
  <c r="U236" i="1"/>
  <c r="DN235" i="1"/>
  <c r="DA235" i="1"/>
  <c r="CG235" i="1"/>
  <c r="AY235" i="1"/>
  <c r="AW235" i="1"/>
  <c r="AU235" i="1"/>
  <c r="AS235" i="1"/>
  <c r="AQ235" i="1"/>
  <c r="AO235" i="1"/>
  <c r="AM235" i="1"/>
  <c r="AK235" i="1"/>
  <c r="AG235" i="1"/>
  <c r="AC235" i="1"/>
  <c r="Y235" i="1"/>
  <c r="W235" i="1"/>
  <c r="U235" i="1"/>
  <c r="DN234" i="1"/>
  <c r="DA234" i="1"/>
  <c r="CG234" i="1"/>
  <c r="AY234" i="1"/>
  <c r="AW234" i="1"/>
  <c r="AU234" i="1"/>
  <c r="AS234" i="1"/>
  <c r="AQ234" i="1"/>
  <c r="AO234" i="1"/>
  <c r="AM234" i="1"/>
  <c r="AK234" i="1"/>
  <c r="AG234" i="1"/>
  <c r="AC234" i="1"/>
  <c r="Y234" i="1"/>
  <c r="W234" i="1"/>
  <c r="U234" i="1"/>
  <c r="DN233" i="1"/>
  <c r="DA233" i="1"/>
  <c r="CG233" i="1"/>
  <c r="AY233" i="1"/>
  <c r="AW233" i="1"/>
  <c r="AU233" i="1"/>
  <c r="AS233" i="1"/>
  <c r="AQ233" i="1"/>
  <c r="AO233" i="1"/>
  <c r="AM233" i="1"/>
  <c r="AK233" i="1"/>
  <c r="AG233" i="1"/>
  <c r="AC233" i="1"/>
  <c r="Y233" i="1"/>
  <c r="W233" i="1"/>
  <c r="U233" i="1"/>
  <c r="DN232" i="1"/>
  <c r="DA232" i="1"/>
  <c r="CG232" i="1"/>
  <c r="AY232" i="1"/>
  <c r="AW232" i="1"/>
  <c r="AU232" i="1"/>
  <c r="AS232" i="1"/>
  <c r="AQ232" i="1"/>
  <c r="AO232" i="1"/>
  <c r="AM232" i="1"/>
  <c r="AK232" i="1"/>
  <c r="AG232" i="1"/>
  <c r="AC232" i="1"/>
  <c r="Y232" i="1"/>
  <c r="W232" i="1"/>
  <c r="U232" i="1"/>
  <c r="DN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G231" i="1"/>
  <c r="AC231" i="1"/>
  <c r="Y231" i="1"/>
  <c r="W231" i="1"/>
  <c r="U231" i="1"/>
  <c r="S231" i="1"/>
  <c r="Q231" i="1"/>
  <c r="DN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G230" i="1"/>
  <c r="AC230" i="1"/>
  <c r="Y230" i="1"/>
  <c r="W230" i="1"/>
  <c r="U230" i="1"/>
  <c r="S230" i="1"/>
  <c r="Q230" i="1"/>
  <c r="DN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G229" i="1"/>
  <c r="AC229" i="1"/>
  <c r="Y229" i="1"/>
  <c r="W229" i="1"/>
  <c r="U229" i="1"/>
  <c r="S229" i="1"/>
  <c r="Q229" i="1"/>
  <c r="DN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G228" i="1"/>
  <c r="AC228" i="1"/>
  <c r="Y228" i="1"/>
  <c r="W228" i="1"/>
  <c r="U228" i="1"/>
  <c r="S228" i="1"/>
  <c r="Q228" i="1"/>
  <c r="DN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G227" i="1"/>
  <c r="AC227" i="1"/>
  <c r="Y227" i="1"/>
  <c r="W227" i="1"/>
  <c r="U227" i="1"/>
  <c r="S227" i="1"/>
  <c r="Q227" i="1"/>
  <c r="DN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G226" i="1"/>
  <c r="AC226" i="1"/>
  <c r="Y226" i="1"/>
  <c r="W226" i="1"/>
  <c r="U226" i="1"/>
  <c r="S226" i="1"/>
  <c r="Q226" i="1"/>
  <c r="DN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G225" i="1"/>
  <c r="AC225" i="1"/>
  <c r="Y225" i="1"/>
  <c r="W225" i="1"/>
  <c r="U225" i="1"/>
  <c r="S225" i="1"/>
  <c r="Q225" i="1"/>
  <c r="DN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G224" i="1"/>
  <c r="AC224" i="1"/>
  <c r="Y224" i="1"/>
  <c r="W224" i="1"/>
  <c r="U224" i="1"/>
  <c r="S224" i="1"/>
  <c r="Q224" i="1"/>
  <c r="DN223" i="1"/>
  <c r="AU223" i="1"/>
  <c r="AS223" i="1"/>
  <c r="AQ223" i="1"/>
  <c r="AO223" i="1"/>
  <c r="AM223" i="1"/>
  <c r="AK223" i="1"/>
  <c r="AG223" i="1"/>
  <c r="AC223" i="1"/>
  <c r="Y223" i="1"/>
  <c r="W223" i="1"/>
  <c r="U223" i="1"/>
  <c r="DN222" i="1"/>
  <c r="AS222" i="1"/>
  <c r="Y222" i="1"/>
  <c r="DN221" i="1"/>
  <c r="AS221" i="1"/>
  <c r="Y221" i="1"/>
  <c r="DO221" i="1" s="1"/>
  <c r="DN220" i="1"/>
  <c r="AS220" i="1"/>
  <c r="Y220" i="1"/>
  <c r="DN219" i="1"/>
  <c r="AU219" i="1"/>
  <c r="AS219" i="1"/>
  <c r="AQ219" i="1"/>
  <c r="AO219" i="1"/>
  <c r="AM219" i="1"/>
  <c r="AK219" i="1"/>
  <c r="AG219" i="1"/>
  <c r="AC219" i="1"/>
  <c r="Y219" i="1"/>
  <c r="W219" i="1"/>
  <c r="U219" i="1"/>
  <c r="DN218" i="1"/>
  <c r="AS218" i="1"/>
  <c r="Y218" i="1"/>
  <c r="DO218" i="1" s="1"/>
  <c r="DN217" i="1"/>
  <c r="AS217" i="1"/>
  <c r="Y217" i="1"/>
  <c r="DN216" i="1"/>
  <c r="AS216" i="1"/>
  <c r="Y216" i="1"/>
  <c r="DO216" i="1" s="1"/>
  <c r="DN215" i="1"/>
  <c r="AU215" i="1"/>
  <c r="AS215" i="1"/>
  <c r="AQ215" i="1"/>
  <c r="AO215" i="1"/>
  <c r="AM215" i="1"/>
  <c r="AK215" i="1"/>
  <c r="AG215" i="1"/>
  <c r="AC215" i="1"/>
  <c r="Y215" i="1"/>
  <c r="W215" i="1"/>
  <c r="U215" i="1"/>
  <c r="DN214" i="1"/>
  <c r="Y214" i="1"/>
  <c r="DO214" i="1" s="1"/>
  <c r="DN213" i="1"/>
  <c r="AS213" i="1"/>
  <c r="Y213" i="1"/>
  <c r="DN212" i="1"/>
  <c r="AS212" i="1"/>
  <c r="Y212" i="1"/>
  <c r="DO212" i="1" s="1"/>
  <c r="DN211" i="1"/>
  <c r="AU211" i="1"/>
  <c r="AS211" i="1"/>
  <c r="AQ211" i="1"/>
  <c r="AO211" i="1"/>
  <c r="AM211" i="1"/>
  <c r="AK211" i="1"/>
  <c r="AG211" i="1"/>
  <c r="AC211" i="1"/>
  <c r="Y211" i="1"/>
  <c r="W211" i="1"/>
  <c r="U211" i="1"/>
  <c r="DN210" i="1"/>
  <c r="DG210" i="1"/>
  <c r="AU210" i="1"/>
  <c r="AS210" i="1"/>
  <c r="AQ210" i="1"/>
  <c r="AO210" i="1"/>
  <c r="AM210" i="1"/>
  <c r="AK210" i="1"/>
  <c r="AG210" i="1"/>
  <c r="AC210" i="1"/>
  <c r="Y210" i="1"/>
  <c r="W210" i="1"/>
  <c r="U210" i="1"/>
  <c r="DN209" i="1"/>
  <c r="DG209" i="1"/>
  <c r="AU209" i="1"/>
  <c r="AS209" i="1"/>
  <c r="AQ209" i="1"/>
  <c r="AO209" i="1"/>
  <c r="AM209" i="1"/>
  <c r="AK209" i="1"/>
  <c r="AG209" i="1"/>
  <c r="AC209" i="1"/>
  <c r="Y209" i="1"/>
  <c r="W209" i="1"/>
  <c r="U209" i="1"/>
  <c r="DN208" i="1"/>
  <c r="DG208" i="1"/>
  <c r="AU208" i="1"/>
  <c r="AS208" i="1"/>
  <c r="AQ208" i="1"/>
  <c r="AO208" i="1"/>
  <c r="AM208" i="1"/>
  <c r="AK208" i="1"/>
  <c r="AG208" i="1"/>
  <c r="AC208" i="1"/>
  <c r="Y208" i="1"/>
  <c r="W208" i="1"/>
  <c r="U208" i="1"/>
  <c r="DN207" i="1"/>
  <c r="DG207" i="1"/>
  <c r="DA207" i="1"/>
  <c r="CG207" i="1"/>
  <c r="AY207" i="1"/>
  <c r="AW207" i="1"/>
  <c r="AU207" i="1"/>
  <c r="AS207" i="1"/>
  <c r="AQ207" i="1"/>
  <c r="AO207" i="1"/>
  <c r="AM207" i="1"/>
  <c r="AK207" i="1"/>
  <c r="AG207" i="1"/>
  <c r="AC207" i="1"/>
  <c r="Y207" i="1"/>
  <c r="W207" i="1"/>
  <c r="U207" i="1"/>
  <c r="DN206" i="1"/>
  <c r="DG206" i="1"/>
  <c r="DA206" i="1"/>
  <c r="CG206" i="1"/>
  <c r="AY206" i="1"/>
  <c r="AW206" i="1"/>
  <c r="AU206" i="1"/>
  <c r="AS206" i="1"/>
  <c r="AQ206" i="1"/>
  <c r="AO206" i="1"/>
  <c r="AM206" i="1"/>
  <c r="AK206" i="1"/>
  <c r="AG206" i="1"/>
  <c r="AC206" i="1"/>
  <c r="Y206" i="1"/>
  <c r="W206" i="1"/>
  <c r="U206" i="1"/>
  <c r="DN205" i="1"/>
  <c r="DG205" i="1"/>
  <c r="DA205" i="1"/>
  <c r="CG205" i="1"/>
  <c r="AY205" i="1"/>
  <c r="AW205" i="1"/>
  <c r="AU205" i="1"/>
  <c r="AS205" i="1"/>
  <c r="AQ205" i="1"/>
  <c r="AO205" i="1"/>
  <c r="AM205" i="1"/>
  <c r="AK205" i="1"/>
  <c r="AG205" i="1"/>
  <c r="AC205" i="1"/>
  <c r="Y205" i="1"/>
  <c r="W205" i="1"/>
  <c r="U205" i="1"/>
  <c r="DN204" i="1"/>
  <c r="DG204" i="1"/>
  <c r="DA204" i="1"/>
  <c r="CG204" i="1"/>
  <c r="AY204" i="1"/>
  <c r="AW204" i="1"/>
  <c r="AU204" i="1"/>
  <c r="AS204" i="1"/>
  <c r="AQ204" i="1"/>
  <c r="AO204" i="1"/>
  <c r="AM204" i="1"/>
  <c r="AK204" i="1"/>
  <c r="AG204" i="1"/>
  <c r="AC204" i="1"/>
  <c r="Y204" i="1"/>
  <c r="W204" i="1"/>
  <c r="U204" i="1"/>
  <c r="DN203" i="1"/>
  <c r="AS203" i="1"/>
  <c r="Y203" i="1"/>
  <c r="DN202" i="1"/>
  <c r="AS202" i="1"/>
  <c r="Y202" i="1"/>
  <c r="DO202" i="1" s="1"/>
  <c r="DN201" i="1"/>
  <c r="AS201" i="1"/>
  <c r="Y201" i="1"/>
  <c r="DN200" i="1"/>
  <c r="DG200" i="1"/>
  <c r="DA200" i="1"/>
  <c r="CG200" i="1"/>
  <c r="AY200" i="1"/>
  <c r="AW200" i="1"/>
  <c r="AU200" i="1"/>
  <c r="AS200" i="1"/>
  <c r="AQ200" i="1"/>
  <c r="AO200" i="1"/>
  <c r="AM200" i="1"/>
  <c r="AK200" i="1"/>
  <c r="AG200" i="1"/>
  <c r="AC200" i="1"/>
  <c r="Y200" i="1"/>
  <c r="W200" i="1"/>
  <c r="U200" i="1"/>
  <c r="DN199" i="1"/>
  <c r="AS199" i="1"/>
  <c r="Y199" i="1"/>
  <c r="DN198" i="1"/>
  <c r="AS198" i="1"/>
  <c r="Y198" i="1"/>
  <c r="DN197" i="1"/>
  <c r="AS197" i="1"/>
  <c r="Y197" i="1"/>
  <c r="DO197" i="1" s="1"/>
  <c r="DN196" i="1"/>
  <c r="DG196" i="1"/>
  <c r="DA196" i="1"/>
  <c r="CG196" i="1"/>
  <c r="AY196" i="1"/>
  <c r="AW196" i="1"/>
  <c r="AU196" i="1"/>
  <c r="AS196" i="1"/>
  <c r="AQ196" i="1"/>
  <c r="AO196" i="1"/>
  <c r="AM196" i="1"/>
  <c r="AK196" i="1"/>
  <c r="AG196" i="1"/>
  <c r="AC196" i="1"/>
  <c r="Y196" i="1"/>
  <c r="W196" i="1"/>
  <c r="U196" i="1"/>
  <c r="DN195" i="1"/>
  <c r="DG195" i="1"/>
  <c r="DA195" i="1"/>
  <c r="CG195" i="1"/>
  <c r="AY195" i="1"/>
  <c r="AW195" i="1"/>
  <c r="AU195" i="1"/>
  <c r="AS195" i="1"/>
  <c r="AQ195" i="1"/>
  <c r="AO195" i="1"/>
  <c r="AM195" i="1"/>
  <c r="AK195" i="1"/>
  <c r="AG195" i="1"/>
  <c r="AC195" i="1"/>
  <c r="Y195" i="1"/>
  <c r="W195" i="1"/>
  <c r="U195" i="1"/>
  <c r="DN194" i="1"/>
  <c r="DG194" i="1"/>
  <c r="DA194" i="1"/>
  <c r="CG194" i="1"/>
  <c r="AY194" i="1"/>
  <c r="AW194" i="1"/>
  <c r="AU194" i="1"/>
  <c r="AS194" i="1"/>
  <c r="AQ194" i="1"/>
  <c r="AO194" i="1"/>
  <c r="AM194" i="1"/>
  <c r="AK194" i="1"/>
  <c r="AG194" i="1"/>
  <c r="AC194" i="1"/>
  <c r="Y194" i="1"/>
  <c r="W194" i="1"/>
  <c r="U194" i="1"/>
  <c r="DN193" i="1"/>
  <c r="DG193" i="1"/>
  <c r="DA193" i="1"/>
  <c r="CG193" i="1"/>
  <c r="AY193" i="1"/>
  <c r="AW193" i="1"/>
  <c r="AU193" i="1"/>
  <c r="AS193" i="1"/>
  <c r="AQ193" i="1"/>
  <c r="AO193" i="1"/>
  <c r="AM193" i="1"/>
  <c r="AK193" i="1"/>
  <c r="AG193" i="1"/>
  <c r="AC193" i="1"/>
  <c r="Y193" i="1"/>
  <c r="W193" i="1"/>
  <c r="U193" i="1"/>
  <c r="DN192" i="1"/>
  <c r="DG192" i="1"/>
  <c r="DA192" i="1"/>
  <c r="CG192" i="1"/>
  <c r="AY192" i="1"/>
  <c r="AW192" i="1"/>
  <c r="AU192" i="1"/>
  <c r="AS192" i="1"/>
  <c r="AQ192" i="1"/>
  <c r="AO192" i="1"/>
  <c r="AM192" i="1"/>
  <c r="AK192" i="1"/>
  <c r="AG192" i="1"/>
  <c r="AC192" i="1"/>
  <c r="Y192" i="1"/>
  <c r="W192" i="1"/>
  <c r="U192" i="1"/>
  <c r="DN191" i="1"/>
  <c r="CO191" i="1"/>
  <c r="AS191" i="1"/>
  <c r="AG191" i="1"/>
  <c r="Y191" i="1"/>
  <c r="U191" i="1"/>
  <c r="Q191" i="1"/>
  <c r="Q163" i="1" s="1"/>
  <c r="DN190" i="1"/>
  <c r="CO190" i="1"/>
  <c r="AS190" i="1"/>
  <c r="AG190" i="1"/>
  <c r="Y190" i="1"/>
  <c r="U190" i="1"/>
  <c r="Q190" i="1"/>
  <c r="DN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G189" i="1"/>
  <c r="AC189" i="1"/>
  <c r="Y189" i="1"/>
  <c r="W189" i="1"/>
  <c r="U189" i="1"/>
  <c r="S189" i="1"/>
  <c r="Q189" i="1"/>
  <c r="DN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G188" i="1"/>
  <c r="AC188" i="1"/>
  <c r="Y188" i="1"/>
  <c r="W188" i="1"/>
  <c r="U188" i="1"/>
  <c r="S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G187" i="1"/>
  <c r="AC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C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C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C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C183" i="1"/>
  <c r="Y183" i="1"/>
  <c r="W183" i="1"/>
  <c r="U183" i="1"/>
  <c r="S183" i="1"/>
  <c r="Q183" i="1"/>
  <c r="DN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C182" i="1"/>
  <c r="Y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G181" i="1"/>
  <c r="AC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G180" i="1"/>
  <c r="AC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G179" i="1"/>
  <c r="AC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G178" i="1"/>
  <c r="AC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G177" i="1"/>
  <c r="AC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C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C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G174" i="1"/>
  <c r="AC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G173" i="1"/>
  <c r="AC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G172" i="1"/>
  <c r="AC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G171" i="1"/>
  <c r="AC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G170" i="1"/>
  <c r="AC170" i="1"/>
  <c r="Y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AC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G168" i="1"/>
  <c r="AC168" i="1"/>
  <c r="Y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G167" i="1"/>
  <c r="AC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G166" i="1"/>
  <c r="AC166" i="1"/>
  <c r="Y166" i="1"/>
  <c r="W166" i="1"/>
  <c r="U166" i="1"/>
  <c r="S166" i="1"/>
  <c r="Q166" i="1"/>
  <c r="DN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G165" i="1"/>
  <c r="AC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U163" i="1" s="1"/>
  <c r="CS164" i="1"/>
  <c r="CS163" i="1" s="1"/>
  <c r="CQ164" i="1"/>
  <c r="CO164" i="1"/>
  <c r="CM164" i="1"/>
  <c r="CM163" i="1" s="1"/>
  <c r="CK164" i="1"/>
  <c r="CI164" i="1"/>
  <c r="CI163" i="1" s="1"/>
  <c r="CG164" i="1"/>
  <c r="CE164" i="1"/>
  <c r="CC164" i="1"/>
  <c r="CA164" i="1"/>
  <c r="BY164" i="1"/>
  <c r="BW164" i="1"/>
  <c r="BW163" i="1" s="1"/>
  <c r="BU164" i="1"/>
  <c r="BS164" i="1"/>
  <c r="BQ164" i="1"/>
  <c r="BQ163" i="1" s="1"/>
  <c r="BO164" i="1"/>
  <c r="BM164" i="1"/>
  <c r="BK164" i="1"/>
  <c r="BK163" i="1" s="1"/>
  <c r="BI164" i="1"/>
  <c r="BI163" i="1" s="1"/>
  <c r="BG164" i="1"/>
  <c r="BE164" i="1"/>
  <c r="BC164" i="1"/>
  <c r="BA164" i="1"/>
  <c r="AY164" i="1"/>
  <c r="AW164" i="1"/>
  <c r="AU164" i="1"/>
  <c r="AS164" i="1"/>
  <c r="AQ164" i="1"/>
  <c r="AO164" i="1"/>
  <c r="AM164" i="1"/>
  <c r="AM163" i="1" s="1"/>
  <c r="AK164" i="1"/>
  <c r="AK163" i="1" s="1"/>
  <c r="AG164" i="1"/>
  <c r="AC164" i="1"/>
  <c r="Y164" i="1"/>
  <c r="Y163" i="1" s="1"/>
  <c r="W164" i="1"/>
  <c r="W163" i="1" s="1"/>
  <c r="U164" i="1"/>
  <c r="U163" i="1" s="1"/>
  <c r="S164" i="1"/>
  <c r="Q164" i="1"/>
  <c r="DM163" i="1"/>
  <c r="DL163" i="1"/>
  <c r="DJ163" i="1"/>
  <c r="DH163" i="1"/>
  <c r="DG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C163" i="1"/>
  <c r="BB163" i="1"/>
  <c r="AZ163" i="1"/>
  <c r="AY163" i="1"/>
  <c r="AX163" i="1"/>
  <c r="AV163" i="1"/>
  <c r="AT163" i="1"/>
  <c r="AR163" i="1"/>
  <c r="AP163" i="1"/>
  <c r="AN163" i="1"/>
  <c r="AL163" i="1"/>
  <c r="AJ163" i="1"/>
  <c r="AI163" i="1"/>
  <c r="AH163" i="1"/>
  <c r="AG163" i="1"/>
  <c r="AF163" i="1"/>
  <c r="AE163" i="1"/>
  <c r="AD163" i="1"/>
  <c r="AB163" i="1"/>
  <c r="X163" i="1"/>
  <c r="V163" i="1"/>
  <c r="T163" i="1"/>
  <c r="R163" i="1"/>
  <c r="P163" i="1"/>
  <c r="DN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G162" i="1"/>
  <c r="AC162" i="1"/>
  <c r="Y162" i="1"/>
  <c r="W162" i="1"/>
  <c r="U162" i="1"/>
  <c r="S162" i="1"/>
  <c r="Q162" i="1"/>
  <c r="DN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C161" i="1"/>
  <c r="Y161" i="1"/>
  <c r="W161" i="1"/>
  <c r="U161" i="1"/>
  <c r="S161" i="1"/>
  <c r="Q161" i="1"/>
  <c r="DN160" i="1"/>
  <c r="DK160" i="1"/>
  <c r="DK159" i="1" s="1"/>
  <c r="DI160" i="1"/>
  <c r="DI159" i="1" s="1"/>
  <c r="DG160" i="1"/>
  <c r="DG159" i="1" s="1"/>
  <c r="DE160" i="1"/>
  <c r="DC160" i="1"/>
  <c r="DA160" i="1"/>
  <c r="CY160" i="1"/>
  <c r="CY159" i="1" s="1"/>
  <c r="CW160" i="1"/>
  <c r="CW159" i="1" s="1"/>
  <c r="CU160" i="1"/>
  <c r="CU159" i="1" s="1"/>
  <c r="CS160" i="1"/>
  <c r="CQ160" i="1"/>
  <c r="CQ159" i="1" s="1"/>
  <c r="CO160" i="1"/>
  <c r="CM160" i="1"/>
  <c r="CM159" i="1" s="1"/>
  <c r="CK160" i="1"/>
  <c r="CK159" i="1" s="1"/>
  <c r="CI160" i="1"/>
  <c r="CI159" i="1" s="1"/>
  <c r="CG160" i="1"/>
  <c r="CE160" i="1"/>
  <c r="CE159" i="1" s="1"/>
  <c r="CC160" i="1"/>
  <c r="CA160" i="1"/>
  <c r="CA159" i="1" s="1"/>
  <c r="BY160" i="1"/>
  <c r="BY159" i="1" s="1"/>
  <c r="BW160" i="1"/>
  <c r="BW159" i="1" s="1"/>
  <c r="BU160" i="1"/>
  <c r="BS160" i="1"/>
  <c r="BQ160" i="1"/>
  <c r="BO160" i="1"/>
  <c r="BO159" i="1" s="1"/>
  <c r="BM160" i="1"/>
  <c r="BM159" i="1" s="1"/>
  <c r="BK160" i="1"/>
  <c r="BK159" i="1" s="1"/>
  <c r="BI160" i="1"/>
  <c r="BG160" i="1"/>
  <c r="BG159" i="1" s="1"/>
  <c r="BE160" i="1"/>
  <c r="BC160" i="1"/>
  <c r="BC159" i="1" s="1"/>
  <c r="BA160" i="1"/>
  <c r="AY160" i="1"/>
  <c r="AY159" i="1" s="1"/>
  <c r="AW160" i="1"/>
  <c r="AU160" i="1"/>
  <c r="AU159" i="1" s="1"/>
  <c r="AS160" i="1"/>
  <c r="AQ160" i="1"/>
  <c r="AQ159" i="1" s="1"/>
  <c r="AO160" i="1"/>
  <c r="AO159" i="1" s="1"/>
  <c r="AM160" i="1"/>
  <c r="AM159" i="1" s="1"/>
  <c r="AK160" i="1"/>
  <c r="AG160" i="1"/>
  <c r="AG159" i="1" s="1"/>
  <c r="AC160" i="1"/>
  <c r="AC159" i="1" s="1"/>
  <c r="Y160" i="1"/>
  <c r="Y159" i="1" s="1"/>
  <c r="W160" i="1"/>
  <c r="U160" i="1"/>
  <c r="S160" i="1"/>
  <c r="S159" i="1" s="1"/>
  <c r="Q160" i="1"/>
  <c r="Q159" i="1" s="1"/>
  <c r="DM159" i="1"/>
  <c r="DL159" i="1"/>
  <c r="DJ159" i="1"/>
  <c r="DH159" i="1"/>
  <c r="DF159" i="1"/>
  <c r="DD159" i="1"/>
  <c r="DC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S159" i="1"/>
  <c r="BR159" i="1"/>
  <c r="BP159" i="1"/>
  <c r="BN159" i="1"/>
  <c r="BL159" i="1"/>
  <c r="BJ159" i="1"/>
  <c r="BH159" i="1"/>
  <c r="BF159" i="1"/>
  <c r="BD159" i="1"/>
  <c r="BB159" i="1"/>
  <c r="BA159" i="1"/>
  <c r="AZ159" i="1"/>
  <c r="AX159" i="1"/>
  <c r="AV159" i="1"/>
  <c r="AT159" i="1"/>
  <c r="AR159" i="1"/>
  <c r="AP159" i="1"/>
  <c r="AN159" i="1"/>
  <c r="AL159" i="1"/>
  <c r="AJ159" i="1"/>
  <c r="AI159" i="1"/>
  <c r="AH159" i="1"/>
  <c r="AF159" i="1"/>
  <c r="AE159" i="1"/>
  <c r="AD159" i="1"/>
  <c r="AB159" i="1"/>
  <c r="X159" i="1"/>
  <c r="V159" i="1"/>
  <c r="T159" i="1"/>
  <c r="R159" i="1"/>
  <c r="P159" i="1"/>
  <c r="DN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G158" i="1"/>
  <c r="AC158" i="1"/>
  <c r="Y158" i="1"/>
  <c r="W158" i="1"/>
  <c r="U158" i="1"/>
  <c r="S158" i="1"/>
  <c r="Q158" i="1"/>
  <c r="DN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G157" i="1"/>
  <c r="AC157" i="1"/>
  <c r="Y157" i="1"/>
  <c r="W157" i="1"/>
  <c r="U157" i="1"/>
  <c r="S157" i="1"/>
  <c r="Q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G156" i="1"/>
  <c r="AC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G155" i="1"/>
  <c r="AC155" i="1"/>
  <c r="Y155" i="1"/>
  <c r="W155" i="1"/>
  <c r="U155" i="1"/>
  <c r="S155" i="1"/>
  <c r="Q155" i="1"/>
  <c r="DN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G154" i="1"/>
  <c r="AC154" i="1"/>
  <c r="Y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G153" i="1"/>
  <c r="AC153" i="1"/>
  <c r="Y153" i="1"/>
  <c r="W153" i="1"/>
  <c r="U153" i="1"/>
  <c r="S153" i="1"/>
  <c r="Q153" i="1"/>
  <c r="DN152" i="1"/>
  <c r="DN151" i="1" s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O151" i="1" s="1"/>
  <c r="CM152" i="1"/>
  <c r="CK152" i="1"/>
  <c r="CI152" i="1"/>
  <c r="CG152" i="1"/>
  <c r="CE152" i="1"/>
  <c r="CC152" i="1"/>
  <c r="CC151" i="1" s="1"/>
  <c r="CA152" i="1"/>
  <c r="BY152" i="1"/>
  <c r="BW152" i="1"/>
  <c r="BU152" i="1"/>
  <c r="BS152" i="1"/>
  <c r="BQ152" i="1"/>
  <c r="BQ151" i="1" s="1"/>
  <c r="BO152" i="1"/>
  <c r="BM152" i="1"/>
  <c r="BK152" i="1"/>
  <c r="BI152" i="1"/>
  <c r="BG152" i="1"/>
  <c r="BE152" i="1"/>
  <c r="BE151" i="1" s="1"/>
  <c r="BC152" i="1"/>
  <c r="BA152" i="1"/>
  <c r="AY152" i="1"/>
  <c r="AW152" i="1"/>
  <c r="AU152" i="1"/>
  <c r="AS152" i="1"/>
  <c r="AS151" i="1" s="1"/>
  <c r="AQ152" i="1"/>
  <c r="AO152" i="1"/>
  <c r="AM152" i="1"/>
  <c r="AK152" i="1"/>
  <c r="AG152" i="1"/>
  <c r="AG151" i="1" s="1"/>
  <c r="AC152" i="1"/>
  <c r="AC151" i="1" s="1"/>
  <c r="Y152" i="1"/>
  <c r="Y151" i="1" s="1"/>
  <c r="W152" i="1"/>
  <c r="W151" i="1" s="1"/>
  <c r="U152" i="1"/>
  <c r="S152" i="1"/>
  <c r="Q152" i="1"/>
  <c r="Q151" i="1" s="1"/>
  <c r="DM151" i="1"/>
  <c r="DL151" i="1"/>
  <c r="DJ151" i="1"/>
  <c r="DH151" i="1"/>
  <c r="DG151" i="1"/>
  <c r="DF151" i="1"/>
  <c r="DD151" i="1"/>
  <c r="DB151" i="1"/>
  <c r="DA151" i="1"/>
  <c r="CZ151" i="1"/>
  <c r="CX151" i="1"/>
  <c r="CV151" i="1"/>
  <c r="CU151" i="1"/>
  <c r="CT151" i="1"/>
  <c r="CR151" i="1"/>
  <c r="CP151" i="1"/>
  <c r="CN151" i="1"/>
  <c r="CL151" i="1"/>
  <c r="CJ151" i="1"/>
  <c r="CI151" i="1"/>
  <c r="CH151" i="1"/>
  <c r="CF151" i="1"/>
  <c r="CD151" i="1"/>
  <c r="CB151" i="1"/>
  <c r="BZ151" i="1"/>
  <c r="BX151" i="1"/>
  <c r="BW151" i="1"/>
  <c r="BV151" i="1"/>
  <c r="BT151" i="1"/>
  <c r="BR151" i="1"/>
  <c r="BP151" i="1"/>
  <c r="BN151" i="1"/>
  <c r="BL151" i="1"/>
  <c r="BK151" i="1"/>
  <c r="BJ151" i="1"/>
  <c r="BH151" i="1"/>
  <c r="BF151" i="1"/>
  <c r="BD151" i="1"/>
  <c r="BB151" i="1"/>
  <c r="AZ151" i="1"/>
  <c r="AY151" i="1"/>
  <c r="AX151" i="1"/>
  <c r="AV151" i="1"/>
  <c r="AT151" i="1"/>
  <c r="AR151" i="1"/>
  <c r="AP151" i="1"/>
  <c r="AN151" i="1"/>
  <c r="AM151" i="1"/>
  <c r="AL151" i="1"/>
  <c r="AJ151" i="1"/>
  <c r="AI151" i="1"/>
  <c r="AH151" i="1"/>
  <c r="AF151" i="1"/>
  <c r="AE151" i="1"/>
  <c r="AD151" i="1"/>
  <c r="AB151" i="1"/>
  <c r="X151" i="1"/>
  <c r="V151" i="1"/>
  <c r="T151" i="1"/>
  <c r="S151" i="1"/>
  <c r="R151" i="1"/>
  <c r="P151" i="1"/>
  <c r="DN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G150" i="1"/>
  <c r="AC150" i="1"/>
  <c r="Y150" i="1"/>
  <c r="W150" i="1"/>
  <c r="U150" i="1"/>
  <c r="S150" i="1"/>
  <c r="Q150" i="1"/>
  <c r="DN149" i="1"/>
  <c r="DK149" i="1"/>
  <c r="DI149" i="1"/>
  <c r="DG149" i="1"/>
  <c r="DE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E149" i="1"/>
  <c r="BC149" i="1"/>
  <c r="BA149" i="1"/>
  <c r="AY149" i="1"/>
  <c r="AW149" i="1"/>
  <c r="AU149" i="1"/>
  <c r="AS149" i="1"/>
  <c r="AQ149" i="1"/>
  <c r="AO149" i="1"/>
  <c r="AM149" i="1"/>
  <c r="AK149" i="1"/>
  <c r="AG149" i="1"/>
  <c r="AC149" i="1"/>
  <c r="Y149" i="1"/>
  <c r="W149" i="1"/>
  <c r="U149" i="1"/>
  <c r="S149" i="1"/>
  <c r="Q149" i="1"/>
  <c r="DN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G148" i="1"/>
  <c r="AC148" i="1"/>
  <c r="Y148" i="1"/>
  <c r="W148" i="1"/>
  <c r="U148" i="1"/>
  <c r="S148" i="1"/>
  <c r="Q148" i="1"/>
  <c r="DN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G147" i="1"/>
  <c r="AC147" i="1"/>
  <c r="Y147" i="1"/>
  <c r="W147" i="1"/>
  <c r="U147" i="1"/>
  <c r="S147" i="1"/>
  <c r="Q147" i="1"/>
  <c r="DN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G146" i="1"/>
  <c r="AC146" i="1"/>
  <c r="Y146" i="1"/>
  <c r="W146" i="1"/>
  <c r="U146" i="1"/>
  <c r="S146" i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G145" i="1"/>
  <c r="AC145" i="1"/>
  <c r="Y145" i="1"/>
  <c r="W145" i="1"/>
  <c r="U145" i="1"/>
  <c r="S145" i="1"/>
  <c r="Q145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P144" i="1"/>
  <c r="AO144" i="1"/>
  <c r="AM144" i="1"/>
  <c r="AK144" i="1"/>
  <c r="AG144" i="1"/>
  <c r="AC144" i="1"/>
  <c r="Y144" i="1"/>
  <c r="W144" i="1"/>
  <c r="U144" i="1"/>
  <c r="S144" i="1"/>
  <c r="Q144" i="1"/>
  <c r="DN143" i="1"/>
  <c r="DK143" i="1"/>
  <c r="DI143" i="1"/>
  <c r="DG143" i="1"/>
  <c r="DE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E143" i="1"/>
  <c r="BC143" i="1"/>
  <c r="BA143" i="1"/>
  <c r="AY143" i="1"/>
  <c r="AW143" i="1"/>
  <c r="AU143" i="1"/>
  <c r="AS143" i="1"/>
  <c r="AQ143" i="1"/>
  <c r="AO143" i="1"/>
  <c r="AM143" i="1"/>
  <c r="AK143" i="1"/>
  <c r="AG143" i="1"/>
  <c r="AC143" i="1"/>
  <c r="Y143" i="1"/>
  <c r="W143" i="1"/>
  <c r="U143" i="1"/>
  <c r="S143" i="1"/>
  <c r="Q143" i="1"/>
  <c r="DN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G142" i="1"/>
  <c r="AC142" i="1"/>
  <c r="Y142" i="1"/>
  <c r="W142" i="1"/>
  <c r="U142" i="1"/>
  <c r="S142" i="1"/>
  <c r="Q142" i="1"/>
  <c r="DN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G141" i="1"/>
  <c r="AC141" i="1"/>
  <c r="Y141" i="1"/>
  <c r="W141" i="1"/>
  <c r="U141" i="1"/>
  <c r="S141" i="1"/>
  <c r="Q141" i="1"/>
  <c r="DN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G140" i="1"/>
  <c r="AC140" i="1"/>
  <c r="Y140" i="1"/>
  <c r="W140" i="1"/>
  <c r="U140" i="1"/>
  <c r="S140" i="1"/>
  <c r="Q140" i="1"/>
  <c r="DN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G139" i="1"/>
  <c r="AC139" i="1"/>
  <c r="Y139" i="1"/>
  <c r="W139" i="1"/>
  <c r="U139" i="1"/>
  <c r="S139" i="1"/>
  <c r="Q139" i="1"/>
  <c r="DM138" i="1"/>
  <c r="DL138" i="1"/>
  <c r="DJ138" i="1"/>
  <c r="DH138" i="1"/>
  <c r="DF138" i="1"/>
  <c r="DD138" i="1"/>
  <c r="DC138" i="1"/>
  <c r="DB138" i="1"/>
  <c r="CZ138" i="1"/>
  <c r="CX138" i="1"/>
  <c r="CV138" i="1"/>
  <c r="CT138" i="1"/>
  <c r="CR138" i="1"/>
  <c r="CP138" i="1"/>
  <c r="CN138" i="1"/>
  <c r="CL138" i="1"/>
  <c r="CJ138" i="1"/>
  <c r="CH138" i="1"/>
  <c r="CG138" i="1"/>
  <c r="CF138" i="1"/>
  <c r="CD138" i="1"/>
  <c r="CB138" i="1"/>
  <c r="BZ138" i="1"/>
  <c r="BX138" i="1"/>
  <c r="BV138" i="1"/>
  <c r="BT138" i="1"/>
  <c r="BR138" i="1"/>
  <c r="BP138" i="1"/>
  <c r="BN138" i="1"/>
  <c r="BM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I138" i="1"/>
  <c r="AH138" i="1"/>
  <c r="AF138" i="1"/>
  <c r="AE138" i="1"/>
  <c r="AD138" i="1"/>
  <c r="AB138" i="1"/>
  <c r="X138" i="1"/>
  <c r="V138" i="1"/>
  <c r="T138" i="1"/>
  <c r="R138" i="1"/>
  <c r="P138" i="1"/>
  <c r="DN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G137" i="1"/>
  <c r="AC137" i="1"/>
  <c r="Y137" i="1"/>
  <c r="W137" i="1"/>
  <c r="U137" i="1"/>
  <c r="S137" i="1"/>
  <c r="Q137" i="1"/>
  <c r="DN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G136" i="1"/>
  <c r="AC136" i="1"/>
  <c r="Y136" i="1"/>
  <c r="W136" i="1"/>
  <c r="U136" i="1"/>
  <c r="S136" i="1"/>
  <c r="Q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G135" i="1"/>
  <c r="AC135" i="1"/>
  <c r="Y135" i="1"/>
  <c r="W135" i="1"/>
  <c r="U135" i="1"/>
  <c r="S135" i="1"/>
  <c r="Q135" i="1"/>
  <c r="DN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G134" i="1"/>
  <c r="AC134" i="1"/>
  <c r="Y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C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C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C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C130" i="1"/>
  <c r="Y130" i="1"/>
  <c r="W130" i="1"/>
  <c r="U130" i="1"/>
  <c r="S130" i="1"/>
  <c r="Q130" i="1"/>
  <c r="DN129" i="1"/>
  <c r="DK129" i="1"/>
  <c r="DI129" i="1"/>
  <c r="DG129" i="1"/>
  <c r="DE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C129" i="1"/>
  <c r="Y129" i="1"/>
  <c r="W129" i="1"/>
  <c r="U129" i="1"/>
  <c r="S129" i="1"/>
  <c r="Q129" i="1"/>
  <c r="DN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C128" i="1"/>
  <c r="Y128" i="1"/>
  <c r="W128" i="1"/>
  <c r="U128" i="1"/>
  <c r="S128" i="1"/>
  <c r="Q128" i="1"/>
  <c r="DN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Y118" i="1" s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C127" i="1"/>
  <c r="Y127" i="1"/>
  <c r="W127" i="1"/>
  <c r="U127" i="1"/>
  <c r="S127" i="1"/>
  <c r="Q127" i="1"/>
  <c r="DN126" i="1"/>
  <c r="AS126" i="1"/>
  <c r="AC126" i="1"/>
  <c r="Y126" i="1"/>
  <c r="W126" i="1"/>
  <c r="U126" i="1"/>
  <c r="S126" i="1"/>
  <c r="Q126" i="1"/>
  <c r="DN125" i="1"/>
  <c r="AS125" i="1"/>
  <c r="AC125" i="1"/>
  <c r="Y125" i="1"/>
  <c r="W125" i="1"/>
  <c r="U125" i="1"/>
  <c r="S125" i="1"/>
  <c r="Q125" i="1"/>
  <c r="DN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G124" i="1"/>
  <c r="AC124" i="1"/>
  <c r="Y124" i="1"/>
  <c r="W124" i="1"/>
  <c r="U124" i="1"/>
  <c r="S124" i="1"/>
  <c r="Q124" i="1"/>
  <c r="DN123" i="1"/>
  <c r="DK123" i="1"/>
  <c r="DI123" i="1"/>
  <c r="DI118" i="1" s="1"/>
  <c r="DG123" i="1"/>
  <c r="DE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C123" i="1"/>
  <c r="Y123" i="1"/>
  <c r="W123" i="1"/>
  <c r="U123" i="1"/>
  <c r="S123" i="1"/>
  <c r="Q123" i="1"/>
  <c r="DN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C122" i="1"/>
  <c r="Y122" i="1"/>
  <c r="W122" i="1"/>
  <c r="U122" i="1"/>
  <c r="S122" i="1"/>
  <c r="Q122" i="1"/>
  <c r="DN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C121" i="1"/>
  <c r="Y121" i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C120" i="1"/>
  <c r="Y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G118" i="1" s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C119" i="1"/>
  <c r="Y119" i="1"/>
  <c r="W119" i="1"/>
  <c r="U119" i="1"/>
  <c r="S119" i="1"/>
  <c r="Q119" i="1"/>
  <c r="DM118" i="1"/>
  <c r="DL118" i="1"/>
  <c r="DJ118" i="1"/>
  <c r="DH118" i="1"/>
  <c r="DF118" i="1"/>
  <c r="DD118" i="1"/>
  <c r="DB118" i="1"/>
  <c r="CZ118" i="1"/>
  <c r="CX118" i="1"/>
  <c r="CV118" i="1"/>
  <c r="CT118" i="1"/>
  <c r="CR118" i="1"/>
  <c r="CQ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O118" i="1"/>
  <c r="AN118" i="1"/>
  <c r="AL118" i="1"/>
  <c r="AJ118" i="1"/>
  <c r="AI118" i="1"/>
  <c r="AH118" i="1"/>
  <c r="AF118" i="1"/>
  <c r="AE118" i="1"/>
  <c r="AD118" i="1"/>
  <c r="AB118" i="1"/>
  <c r="X118" i="1"/>
  <c r="V118" i="1"/>
  <c r="T118" i="1"/>
  <c r="R118" i="1"/>
  <c r="P118" i="1"/>
  <c r="DN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G117" i="1"/>
  <c r="AC117" i="1"/>
  <c r="Y117" i="1"/>
  <c r="W117" i="1"/>
  <c r="U117" i="1"/>
  <c r="S117" i="1"/>
  <c r="Q117" i="1"/>
  <c r="DN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C114" i="1" s="1"/>
  <c r="BA116" i="1"/>
  <c r="AY116" i="1"/>
  <c r="AW116" i="1"/>
  <c r="AU116" i="1"/>
  <c r="AS116" i="1"/>
  <c r="AQ116" i="1"/>
  <c r="AO116" i="1"/>
  <c r="AM116" i="1"/>
  <c r="AK116" i="1"/>
  <c r="AG116" i="1"/>
  <c r="AC116" i="1"/>
  <c r="Y116" i="1"/>
  <c r="W116" i="1"/>
  <c r="W114" i="1" s="1"/>
  <c r="U116" i="1"/>
  <c r="S116" i="1"/>
  <c r="Q116" i="1"/>
  <c r="DN115" i="1"/>
  <c r="DN114" i="1" s="1"/>
  <c r="DK115" i="1"/>
  <c r="DK114" i="1" s="1"/>
  <c r="DI115" i="1"/>
  <c r="DI114" i="1" s="1"/>
  <c r="DG115" i="1"/>
  <c r="DG114" i="1" s="1"/>
  <c r="DE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E115" i="1"/>
  <c r="BC115" i="1"/>
  <c r="BA115" i="1"/>
  <c r="AY115" i="1"/>
  <c r="AW115" i="1"/>
  <c r="AU115" i="1"/>
  <c r="AU114" i="1" s="1"/>
  <c r="AS115" i="1"/>
  <c r="AQ115" i="1"/>
  <c r="AQ114" i="1" s="1"/>
  <c r="AO115" i="1"/>
  <c r="AM115" i="1"/>
  <c r="AK115" i="1"/>
  <c r="AG115" i="1"/>
  <c r="AG114" i="1" s="1"/>
  <c r="AC115" i="1"/>
  <c r="Y115" i="1"/>
  <c r="W115" i="1"/>
  <c r="U115" i="1"/>
  <c r="S115" i="1"/>
  <c r="Q115" i="1"/>
  <c r="DM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I114" i="1"/>
  <c r="AH114" i="1"/>
  <c r="AF114" i="1"/>
  <c r="AE114" i="1"/>
  <c r="AD114" i="1"/>
  <c r="AB114" i="1"/>
  <c r="X114" i="1"/>
  <c r="V114" i="1"/>
  <c r="T114" i="1"/>
  <c r="R114" i="1"/>
  <c r="P114" i="1"/>
  <c r="DN113" i="1"/>
  <c r="DC113" i="1"/>
  <c r="BW113" i="1"/>
  <c r="AY113" i="1"/>
  <c r="AS113" i="1"/>
  <c r="AQ113" i="1"/>
  <c r="AG113" i="1"/>
  <c r="Y113" i="1"/>
  <c r="W113" i="1"/>
  <c r="U113" i="1"/>
  <c r="S113" i="1"/>
  <c r="Q113" i="1"/>
  <c r="DN112" i="1"/>
  <c r="DG112" i="1"/>
  <c r="DC112" i="1"/>
  <c r="CS112" i="1"/>
  <c r="CO112" i="1"/>
  <c r="BW112" i="1"/>
  <c r="BU112" i="1"/>
  <c r="BQ112" i="1"/>
  <c r="BK112" i="1"/>
  <c r="BI112" i="1"/>
  <c r="AY112" i="1"/>
  <c r="AS112" i="1"/>
  <c r="AQ112" i="1"/>
  <c r="AG112" i="1"/>
  <c r="Y112" i="1"/>
  <c r="W112" i="1"/>
  <c r="W104" i="1" s="1"/>
  <c r="U112" i="1"/>
  <c r="S112" i="1"/>
  <c r="Q112" i="1"/>
  <c r="DN111" i="1"/>
  <c r="DG111" i="1"/>
  <c r="DC111" i="1"/>
  <c r="CS111" i="1"/>
  <c r="CO111" i="1"/>
  <c r="CE111" i="1"/>
  <c r="BW111" i="1"/>
  <c r="BU111" i="1"/>
  <c r="BQ111" i="1"/>
  <c r="BK111" i="1"/>
  <c r="BI111" i="1"/>
  <c r="AY111" i="1"/>
  <c r="AS111" i="1"/>
  <c r="AQ111" i="1"/>
  <c r="AG111" i="1"/>
  <c r="Y111" i="1"/>
  <c r="W111" i="1"/>
  <c r="U111" i="1"/>
  <c r="S111" i="1"/>
  <c r="Q111" i="1"/>
  <c r="DN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G110" i="1"/>
  <c r="AC110" i="1"/>
  <c r="Y110" i="1"/>
  <c r="W110" i="1"/>
  <c r="U110" i="1"/>
  <c r="S110" i="1"/>
  <c r="Q110" i="1"/>
  <c r="DN109" i="1"/>
  <c r="DK109" i="1"/>
  <c r="DK104" i="1" s="1"/>
  <c r="DI109" i="1"/>
  <c r="DG109" i="1"/>
  <c r="DE109" i="1"/>
  <c r="DC109" i="1"/>
  <c r="DA109" i="1"/>
  <c r="CY109" i="1"/>
  <c r="CY104" i="1" s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CA104" i="1" s="1"/>
  <c r="BY109" i="1"/>
  <c r="BW109" i="1"/>
  <c r="BU109" i="1"/>
  <c r="BS109" i="1"/>
  <c r="BQ109" i="1"/>
  <c r="BO109" i="1"/>
  <c r="BO104" i="1" s="1"/>
  <c r="BM109" i="1"/>
  <c r="BK109" i="1"/>
  <c r="BI109" i="1"/>
  <c r="BG109" i="1"/>
  <c r="BE109" i="1"/>
  <c r="BC109" i="1"/>
  <c r="BC104" i="1" s="1"/>
  <c r="BA109" i="1"/>
  <c r="AY109" i="1"/>
  <c r="AW109" i="1"/>
  <c r="AU109" i="1"/>
  <c r="AS109" i="1"/>
  <c r="AQ109" i="1"/>
  <c r="AQ104" i="1" s="1"/>
  <c r="AO109" i="1"/>
  <c r="AM109" i="1"/>
  <c r="AK109" i="1"/>
  <c r="AG109" i="1"/>
  <c r="AC109" i="1"/>
  <c r="Y109" i="1"/>
  <c r="W109" i="1"/>
  <c r="U109" i="1"/>
  <c r="S109" i="1"/>
  <c r="Q109" i="1"/>
  <c r="DN108" i="1"/>
  <c r="DM108" i="1"/>
  <c r="DM104" i="1" s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C108" i="1"/>
  <c r="Y108" i="1"/>
  <c r="W108" i="1"/>
  <c r="U108" i="1"/>
  <c r="S108" i="1"/>
  <c r="Q108" i="1"/>
  <c r="DN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C107" i="1"/>
  <c r="Y107" i="1"/>
  <c r="W107" i="1"/>
  <c r="U107" i="1"/>
  <c r="S107" i="1"/>
  <c r="Q107" i="1"/>
  <c r="DN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C106" i="1"/>
  <c r="Y106" i="1"/>
  <c r="W106" i="1"/>
  <c r="U106" i="1"/>
  <c r="S106" i="1"/>
  <c r="Q106" i="1"/>
  <c r="DN105" i="1"/>
  <c r="DK105" i="1"/>
  <c r="DI105" i="1"/>
  <c r="DG105" i="1"/>
  <c r="DE105" i="1"/>
  <c r="DC105" i="1"/>
  <c r="DA105" i="1"/>
  <c r="DA104" i="1" s="1"/>
  <c r="CY105" i="1"/>
  <c r="CW105" i="1"/>
  <c r="CU105" i="1"/>
  <c r="CU104" i="1" s="1"/>
  <c r="CS105" i="1"/>
  <c r="CQ105" i="1"/>
  <c r="CO105" i="1"/>
  <c r="CO104" i="1" s="1"/>
  <c r="CM105" i="1"/>
  <c r="CK105" i="1"/>
  <c r="CI105" i="1"/>
  <c r="CI104" i="1" s="1"/>
  <c r="CG105" i="1"/>
  <c r="CE105" i="1"/>
  <c r="CC105" i="1"/>
  <c r="CC104" i="1" s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E104" i="1" s="1"/>
  <c r="BC105" i="1"/>
  <c r="BA105" i="1"/>
  <c r="AY105" i="1"/>
  <c r="AW105" i="1"/>
  <c r="AW104" i="1" s="1"/>
  <c r="AU105" i="1"/>
  <c r="AS105" i="1"/>
  <c r="AQ105" i="1"/>
  <c r="AO105" i="1"/>
  <c r="AM105" i="1"/>
  <c r="AM104" i="1" s="1"/>
  <c r="AK105" i="1"/>
  <c r="AG105" i="1"/>
  <c r="AC105" i="1"/>
  <c r="Y105" i="1"/>
  <c r="W105" i="1"/>
  <c r="U105" i="1"/>
  <c r="S105" i="1"/>
  <c r="Q105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I104" i="1"/>
  <c r="AH104" i="1"/>
  <c r="AF104" i="1"/>
  <c r="AE104" i="1"/>
  <c r="AD104" i="1"/>
  <c r="AB104" i="1"/>
  <c r="X104" i="1"/>
  <c r="V104" i="1"/>
  <c r="T104" i="1"/>
  <c r="R104" i="1"/>
  <c r="P104" i="1"/>
  <c r="DN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G103" i="1"/>
  <c r="AC103" i="1"/>
  <c r="Y103" i="1"/>
  <c r="W103" i="1"/>
  <c r="U103" i="1"/>
  <c r="S103" i="1"/>
  <c r="Q103" i="1"/>
  <c r="DK102" i="1"/>
  <c r="DG102" i="1"/>
  <c r="DA102" i="1"/>
  <c r="CY102" i="1"/>
  <c r="CU102" i="1"/>
  <c r="CQ102" i="1"/>
  <c r="CO102" i="1"/>
  <c r="CG102" i="1"/>
  <c r="CE102" i="1"/>
  <c r="BW102" i="1"/>
  <c r="BQ102" i="1"/>
  <c r="BK102" i="1"/>
  <c r="BI102" i="1"/>
  <c r="BE102" i="1"/>
  <c r="AY102" i="1"/>
  <c r="AW102" i="1"/>
  <c r="AU102" i="1"/>
  <c r="AS102" i="1"/>
  <c r="AQ102" i="1"/>
  <c r="AO102" i="1"/>
  <c r="AL102" i="1"/>
  <c r="DN102" i="1" s="1"/>
  <c r="AK102" i="1"/>
  <c r="AG102" i="1"/>
  <c r="AC102" i="1"/>
  <c r="Y102" i="1"/>
  <c r="W102" i="1"/>
  <c r="U102" i="1"/>
  <c r="S102" i="1"/>
  <c r="Q102" i="1"/>
  <c r="DK101" i="1"/>
  <c r="DG101" i="1"/>
  <c r="DA101" i="1"/>
  <c r="CY101" i="1"/>
  <c r="CT101" i="1"/>
  <c r="CU101" i="1" s="1"/>
  <c r="CS101" i="1"/>
  <c r="CQ101" i="1"/>
  <c r="CO101" i="1"/>
  <c r="CG101" i="1"/>
  <c r="CE101" i="1"/>
  <c r="BW101" i="1"/>
  <c r="BU101" i="1"/>
  <c r="BQ101" i="1"/>
  <c r="BK101" i="1"/>
  <c r="BI101" i="1"/>
  <c r="BE101" i="1"/>
  <c r="AY101" i="1"/>
  <c r="AW101" i="1"/>
  <c r="AU101" i="1"/>
  <c r="AS101" i="1"/>
  <c r="AQ101" i="1"/>
  <c r="AO101" i="1"/>
  <c r="AL101" i="1"/>
  <c r="AM101" i="1" s="1"/>
  <c r="AK101" i="1"/>
  <c r="AG101" i="1"/>
  <c r="AC101" i="1"/>
  <c r="Y101" i="1"/>
  <c r="W101" i="1"/>
  <c r="U101" i="1"/>
  <c r="S101" i="1"/>
  <c r="Q101" i="1"/>
  <c r="DN100" i="1"/>
  <c r="DK100" i="1"/>
  <c r="DG100" i="1"/>
  <c r="CY100" i="1"/>
  <c r="CT100" i="1"/>
  <c r="CS100" i="1"/>
  <c r="CQ100" i="1"/>
  <c r="CO100" i="1"/>
  <c r="CE100" i="1"/>
  <c r="BW100" i="1"/>
  <c r="BU100" i="1"/>
  <c r="BQ100" i="1"/>
  <c r="BK100" i="1"/>
  <c r="BI100" i="1"/>
  <c r="BE100" i="1"/>
  <c r="AU100" i="1"/>
  <c r="AS100" i="1"/>
  <c r="AQ100" i="1"/>
  <c r="AO100" i="1"/>
  <c r="AL100" i="1"/>
  <c r="AM100" i="1" s="1"/>
  <c r="AK100" i="1"/>
  <c r="AG100" i="1"/>
  <c r="AC100" i="1"/>
  <c r="Y100" i="1"/>
  <c r="W100" i="1"/>
  <c r="U100" i="1"/>
  <c r="S100" i="1"/>
  <c r="Q100" i="1"/>
  <c r="DK99" i="1"/>
  <c r="DG99" i="1"/>
  <c r="CY99" i="1"/>
  <c r="CU99" i="1"/>
  <c r="CS99" i="1"/>
  <c r="CQ99" i="1"/>
  <c r="CO99" i="1"/>
  <c r="CE99" i="1"/>
  <c r="BW99" i="1"/>
  <c r="BU99" i="1"/>
  <c r="BQ99" i="1"/>
  <c r="BK99" i="1"/>
  <c r="BI99" i="1"/>
  <c r="BE99" i="1"/>
  <c r="AU99" i="1"/>
  <c r="AS99" i="1"/>
  <c r="AQ99" i="1"/>
  <c r="AO99" i="1"/>
  <c r="AL99" i="1"/>
  <c r="DN99" i="1" s="1"/>
  <c r="AK99" i="1"/>
  <c r="AG99" i="1"/>
  <c r="AC99" i="1"/>
  <c r="Y99" i="1"/>
  <c r="W99" i="1"/>
  <c r="U99" i="1"/>
  <c r="S99" i="1"/>
  <c r="Q99" i="1"/>
  <c r="DN98" i="1"/>
  <c r="DK98" i="1"/>
  <c r="DG98" i="1"/>
  <c r="DC98" i="1"/>
  <c r="CY98" i="1"/>
  <c r="CO98" i="1"/>
  <c r="CM98" i="1"/>
  <c r="CE98" i="1"/>
  <c r="BW98" i="1"/>
  <c r="BU98" i="1"/>
  <c r="BQ98" i="1"/>
  <c r="BK98" i="1"/>
  <c r="BE98" i="1"/>
  <c r="AS98" i="1"/>
  <c r="AO98" i="1"/>
  <c r="AM98" i="1"/>
  <c r="AK98" i="1"/>
  <c r="Y98" i="1"/>
  <c r="W98" i="1"/>
  <c r="U98" i="1"/>
  <c r="S98" i="1"/>
  <c r="Q98" i="1"/>
  <c r="DN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G97" i="1"/>
  <c r="AC97" i="1"/>
  <c r="Y97" i="1"/>
  <c r="W97" i="1"/>
  <c r="U97" i="1"/>
  <c r="S97" i="1"/>
  <c r="Q97" i="1"/>
  <c r="DN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C96" i="1"/>
  <c r="Y96" i="1"/>
  <c r="W96" i="1"/>
  <c r="U96" i="1"/>
  <c r="S96" i="1"/>
  <c r="Q96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D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G95" i="1"/>
  <c r="AC95" i="1"/>
  <c r="Y95" i="1"/>
  <c r="W95" i="1"/>
  <c r="U95" i="1"/>
  <c r="S95" i="1"/>
  <c r="Q95" i="1"/>
  <c r="DN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G94" i="1"/>
  <c r="AC94" i="1"/>
  <c r="Y94" i="1"/>
  <c r="W94" i="1"/>
  <c r="U94" i="1"/>
  <c r="S94" i="1"/>
  <c r="Q94" i="1"/>
  <c r="DO94" i="1" s="1"/>
  <c r="DN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G93" i="1"/>
  <c r="AC93" i="1"/>
  <c r="Y93" i="1"/>
  <c r="W93" i="1"/>
  <c r="U93" i="1"/>
  <c r="S93" i="1"/>
  <c r="Q93" i="1"/>
  <c r="DO93" i="1" s="1"/>
  <c r="DN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G92" i="1"/>
  <c r="AC92" i="1"/>
  <c r="Y92" i="1"/>
  <c r="W92" i="1"/>
  <c r="U92" i="1"/>
  <c r="S92" i="1"/>
  <c r="Q92" i="1"/>
  <c r="DO92" i="1" s="1"/>
  <c r="DN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G91" i="1"/>
  <c r="AC91" i="1"/>
  <c r="Y91" i="1"/>
  <c r="W91" i="1"/>
  <c r="U91" i="1"/>
  <c r="S91" i="1"/>
  <c r="Q91" i="1"/>
  <c r="DO91" i="1" s="1"/>
  <c r="DN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G90" i="1"/>
  <c r="AC90" i="1"/>
  <c r="Y90" i="1"/>
  <c r="W90" i="1"/>
  <c r="U90" i="1"/>
  <c r="S90" i="1"/>
  <c r="Q90" i="1"/>
  <c r="DO90" i="1" s="1"/>
  <c r="DN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G89" i="1"/>
  <c r="AC89" i="1"/>
  <c r="Y89" i="1"/>
  <c r="W89" i="1"/>
  <c r="U89" i="1"/>
  <c r="S89" i="1"/>
  <c r="Q89" i="1"/>
  <c r="DO89" i="1" s="1"/>
  <c r="DN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G88" i="1"/>
  <c r="AC88" i="1"/>
  <c r="Y88" i="1"/>
  <c r="W88" i="1"/>
  <c r="U88" i="1"/>
  <c r="S88" i="1"/>
  <c r="Q88" i="1"/>
  <c r="DO88" i="1" s="1"/>
  <c r="DN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G87" i="1"/>
  <c r="AC87" i="1"/>
  <c r="Y87" i="1"/>
  <c r="W87" i="1"/>
  <c r="U87" i="1"/>
  <c r="S87" i="1"/>
  <c r="Q87" i="1"/>
  <c r="DO87" i="1" s="1"/>
  <c r="DN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G86" i="1"/>
  <c r="AC86" i="1"/>
  <c r="Y86" i="1"/>
  <c r="W86" i="1"/>
  <c r="U86" i="1"/>
  <c r="S86" i="1"/>
  <c r="Q86" i="1"/>
  <c r="DO86" i="1" s="1"/>
  <c r="DN85" i="1"/>
  <c r="DK85" i="1"/>
  <c r="DI85" i="1"/>
  <c r="DI84" i="1" s="1"/>
  <c r="DG85" i="1"/>
  <c r="DE85" i="1"/>
  <c r="DC85" i="1"/>
  <c r="DC84" i="1" s="1"/>
  <c r="DA85" i="1"/>
  <c r="CY85" i="1"/>
  <c r="CW85" i="1"/>
  <c r="CU85" i="1"/>
  <c r="CS85" i="1"/>
  <c r="CQ85" i="1"/>
  <c r="CQ84" i="1" s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S84" i="1" s="1"/>
  <c r="BQ85" i="1"/>
  <c r="BO85" i="1"/>
  <c r="BM85" i="1"/>
  <c r="BM84" i="1" s="1"/>
  <c r="BK85" i="1"/>
  <c r="BI85" i="1"/>
  <c r="BG85" i="1"/>
  <c r="BG84" i="1" s="1"/>
  <c r="BE85" i="1"/>
  <c r="BC85" i="1"/>
  <c r="BA85" i="1"/>
  <c r="AY85" i="1"/>
  <c r="AW85" i="1"/>
  <c r="AU85" i="1"/>
  <c r="AU84" i="1" s="1"/>
  <c r="AS85" i="1"/>
  <c r="AQ85" i="1"/>
  <c r="AO85" i="1"/>
  <c r="AM85" i="1"/>
  <c r="AK85" i="1"/>
  <c r="AG85" i="1"/>
  <c r="AG84" i="1" s="1"/>
  <c r="AC85" i="1"/>
  <c r="Y85" i="1"/>
  <c r="W85" i="1"/>
  <c r="U85" i="1"/>
  <c r="S85" i="1"/>
  <c r="Q85" i="1"/>
  <c r="Q84" i="1" s="1"/>
  <c r="DM84" i="1"/>
  <c r="DL84" i="1"/>
  <c r="DJ84" i="1"/>
  <c r="DH84" i="1"/>
  <c r="DF84" i="1"/>
  <c r="DD84" i="1"/>
  <c r="DB84" i="1"/>
  <c r="CZ84" i="1"/>
  <c r="CX84" i="1"/>
  <c r="CV84" i="1"/>
  <c r="CR84" i="1"/>
  <c r="CP84" i="1"/>
  <c r="CN84" i="1"/>
  <c r="CL84" i="1"/>
  <c r="CJ84" i="1"/>
  <c r="CH84" i="1"/>
  <c r="CF84" i="1"/>
  <c r="CB84" i="1"/>
  <c r="BZ84" i="1"/>
  <c r="BY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J84" i="1"/>
  <c r="AI84" i="1"/>
  <c r="AH84" i="1"/>
  <c r="AF84" i="1"/>
  <c r="AE84" i="1"/>
  <c r="AD84" i="1"/>
  <c r="AB84" i="1"/>
  <c r="X84" i="1"/>
  <c r="V84" i="1"/>
  <c r="T84" i="1"/>
  <c r="R84" i="1"/>
  <c r="P84" i="1"/>
  <c r="DN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G83" i="1"/>
  <c r="AC83" i="1"/>
  <c r="Y83" i="1"/>
  <c r="W83" i="1"/>
  <c r="U83" i="1"/>
  <c r="S83" i="1"/>
  <c r="Q83" i="1"/>
  <c r="DN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G82" i="1"/>
  <c r="AC82" i="1"/>
  <c r="Y82" i="1"/>
  <c r="W82" i="1"/>
  <c r="U82" i="1"/>
  <c r="S82" i="1"/>
  <c r="Q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G81" i="1"/>
  <c r="AC81" i="1"/>
  <c r="Y81" i="1"/>
  <c r="W81" i="1"/>
  <c r="U81" i="1"/>
  <c r="S81" i="1"/>
  <c r="Q81" i="1"/>
  <c r="DN80" i="1"/>
  <c r="DK80" i="1"/>
  <c r="DK79" i="1" s="1"/>
  <c r="DI80" i="1"/>
  <c r="DI79" i="1" s="1"/>
  <c r="DG80" i="1"/>
  <c r="DE80" i="1"/>
  <c r="DC80" i="1"/>
  <c r="DA80" i="1"/>
  <c r="DA79" i="1" s="1"/>
  <c r="CY80" i="1"/>
  <c r="CY79" i="1" s="1"/>
  <c r="CW80" i="1"/>
  <c r="CW79" i="1" s="1"/>
  <c r="CU80" i="1"/>
  <c r="CS80" i="1"/>
  <c r="CQ80" i="1"/>
  <c r="CO80" i="1"/>
  <c r="CO79" i="1" s="1"/>
  <c r="CM80" i="1"/>
  <c r="CM79" i="1" s="1"/>
  <c r="CK80" i="1"/>
  <c r="CK79" i="1" s="1"/>
  <c r="CI80" i="1"/>
  <c r="CG80" i="1"/>
  <c r="CE80" i="1"/>
  <c r="CC80" i="1"/>
  <c r="CC79" i="1" s="1"/>
  <c r="CA80" i="1"/>
  <c r="CA79" i="1" s="1"/>
  <c r="BY80" i="1"/>
  <c r="BY79" i="1" s="1"/>
  <c r="BW80" i="1"/>
  <c r="BU80" i="1"/>
  <c r="BS80" i="1"/>
  <c r="BQ80" i="1"/>
  <c r="BQ79" i="1" s="1"/>
  <c r="BO80" i="1"/>
  <c r="BO79" i="1" s="1"/>
  <c r="BM80" i="1"/>
  <c r="BM79" i="1" s="1"/>
  <c r="BK80" i="1"/>
  <c r="BI80" i="1"/>
  <c r="BG80" i="1"/>
  <c r="BE80" i="1"/>
  <c r="BE79" i="1" s="1"/>
  <c r="BC80" i="1"/>
  <c r="BC79" i="1" s="1"/>
  <c r="BA80" i="1"/>
  <c r="BA79" i="1" s="1"/>
  <c r="AY80" i="1"/>
  <c r="AW80" i="1"/>
  <c r="AU80" i="1"/>
  <c r="AS80" i="1"/>
  <c r="AS79" i="1" s="1"/>
  <c r="AQ80" i="1"/>
  <c r="AQ79" i="1" s="1"/>
  <c r="AO80" i="1"/>
  <c r="AO79" i="1" s="1"/>
  <c r="AM80" i="1"/>
  <c r="AK80" i="1"/>
  <c r="AG80" i="1"/>
  <c r="AG79" i="1" s="1"/>
  <c r="AC80" i="1"/>
  <c r="AC79" i="1" s="1"/>
  <c r="Y80" i="1"/>
  <c r="Y79" i="1" s="1"/>
  <c r="W80" i="1"/>
  <c r="W79" i="1" s="1"/>
  <c r="U80" i="1"/>
  <c r="S80" i="1"/>
  <c r="Q80" i="1"/>
  <c r="DN79" i="1"/>
  <c r="DM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I79" i="1"/>
  <c r="AH79" i="1"/>
  <c r="AF79" i="1"/>
  <c r="AE79" i="1"/>
  <c r="AD79" i="1"/>
  <c r="AB79" i="1"/>
  <c r="X79" i="1"/>
  <c r="V79" i="1"/>
  <c r="T79" i="1"/>
  <c r="R79" i="1"/>
  <c r="P79" i="1"/>
  <c r="DN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G78" i="1"/>
  <c r="AC78" i="1"/>
  <c r="Y78" i="1"/>
  <c r="W78" i="1"/>
  <c r="U78" i="1"/>
  <c r="S78" i="1"/>
  <c r="Q78" i="1"/>
  <c r="DN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G77" i="1"/>
  <c r="AC77" i="1"/>
  <c r="Y77" i="1"/>
  <c r="W77" i="1"/>
  <c r="U77" i="1"/>
  <c r="S77" i="1"/>
  <c r="Q77" i="1"/>
  <c r="DN76" i="1"/>
  <c r="DK76" i="1"/>
  <c r="DI76" i="1"/>
  <c r="DG76" i="1"/>
  <c r="DE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E76" i="1"/>
  <c r="BC76" i="1"/>
  <c r="BA76" i="1"/>
  <c r="AY76" i="1"/>
  <c r="AW76" i="1"/>
  <c r="AU76" i="1"/>
  <c r="AS76" i="1"/>
  <c r="AQ76" i="1"/>
  <c r="AO76" i="1"/>
  <c r="AM76" i="1"/>
  <c r="AK76" i="1"/>
  <c r="AG76" i="1"/>
  <c r="AC76" i="1"/>
  <c r="Y76" i="1"/>
  <c r="W76" i="1"/>
  <c r="U76" i="1"/>
  <c r="S76" i="1"/>
  <c r="Q76" i="1"/>
  <c r="DN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CA71" i="1" s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Q71" i="1" s="1"/>
  <c r="AO75" i="1"/>
  <c r="AM75" i="1"/>
  <c r="AK75" i="1"/>
  <c r="AG75" i="1"/>
  <c r="AC75" i="1"/>
  <c r="Y75" i="1"/>
  <c r="W75" i="1"/>
  <c r="U75" i="1"/>
  <c r="S75" i="1"/>
  <c r="Q75" i="1"/>
  <c r="DN74" i="1"/>
  <c r="DK74" i="1"/>
  <c r="DK71" i="1" s="1"/>
  <c r="DI74" i="1"/>
  <c r="DG74" i="1"/>
  <c r="DE74" i="1"/>
  <c r="DE71" i="1" s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G74" i="1"/>
  <c r="AC74" i="1"/>
  <c r="Y74" i="1"/>
  <c r="W74" i="1"/>
  <c r="U74" i="1"/>
  <c r="S74" i="1"/>
  <c r="Q74" i="1"/>
  <c r="DN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G73" i="1"/>
  <c r="AC73" i="1"/>
  <c r="Y73" i="1"/>
  <c r="W73" i="1"/>
  <c r="U73" i="1"/>
  <c r="S73" i="1"/>
  <c r="Q73" i="1"/>
  <c r="DN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G72" i="1"/>
  <c r="AC72" i="1"/>
  <c r="Y72" i="1"/>
  <c r="W72" i="1"/>
  <c r="W71" i="1" s="1"/>
  <c r="U72" i="1"/>
  <c r="S72" i="1"/>
  <c r="Q72" i="1"/>
  <c r="DM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M71" i="1"/>
  <c r="CL71" i="1"/>
  <c r="CJ71" i="1"/>
  <c r="CH71" i="1"/>
  <c r="CF71" i="1"/>
  <c r="CD71" i="1"/>
  <c r="CB71" i="1"/>
  <c r="BZ71" i="1"/>
  <c r="BX71" i="1"/>
  <c r="BV71" i="1"/>
  <c r="BU71" i="1"/>
  <c r="BT71" i="1"/>
  <c r="BR71" i="1"/>
  <c r="BP71" i="1"/>
  <c r="BN71" i="1"/>
  <c r="BL71" i="1"/>
  <c r="BJ71" i="1"/>
  <c r="BI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I71" i="1"/>
  <c r="AH71" i="1"/>
  <c r="AF71" i="1"/>
  <c r="AE71" i="1"/>
  <c r="AD71" i="1"/>
  <c r="AB71" i="1"/>
  <c r="X71" i="1"/>
  <c r="V71" i="1"/>
  <c r="T71" i="1"/>
  <c r="R71" i="1"/>
  <c r="P71" i="1"/>
  <c r="DN70" i="1"/>
  <c r="DK70" i="1"/>
  <c r="DI70" i="1"/>
  <c r="DG70" i="1"/>
  <c r="DE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E70" i="1"/>
  <c r="BC70" i="1"/>
  <c r="BA70" i="1"/>
  <c r="AY70" i="1"/>
  <c r="AW70" i="1"/>
  <c r="AU70" i="1"/>
  <c r="AS70" i="1"/>
  <c r="AQ70" i="1"/>
  <c r="AO70" i="1"/>
  <c r="AM70" i="1"/>
  <c r="AK70" i="1"/>
  <c r="AG70" i="1"/>
  <c r="AC70" i="1"/>
  <c r="Y70" i="1"/>
  <c r="W70" i="1"/>
  <c r="U70" i="1"/>
  <c r="S70" i="1"/>
  <c r="Q70" i="1"/>
  <c r="DN69" i="1"/>
  <c r="DK69" i="1"/>
  <c r="DI69" i="1"/>
  <c r="DG69" i="1"/>
  <c r="DE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S69" i="1"/>
  <c r="AQ69" i="1"/>
  <c r="AO69" i="1"/>
  <c r="AM69" i="1"/>
  <c r="AK69" i="1"/>
  <c r="AG69" i="1"/>
  <c r="AC69" i="1"/>
  <c r="Y69" i="1"/>
  <c r="W69" i="1"/>
  <c r="U69" i="1"/>
  <c r="S69" i="1"/>
  <c r="Q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G68" i="1"/>
  <c r="AC68" i="1"/>
  <c r="Y68" i="1"/>
  <c r="W68" i="1"/>
  <c r="U68" i="1"/>
  <c r="S68" i="1"/>
  <c r="Q68" i="1"/>
  <c r="DN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G67" i="1"/>
  <c r="AC67" i="1"/>
  <c r="Y67" i="1"/>
  <c r="W67" i="1"/>
  <c r="U67" i="1"/>
  <c r="S67" i="1"/>
  <c r="Q67" i="1"/>
  <c r="DN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G66" i="1"/>
  <c r="AC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C65" i="1"/>
  <c r="Y65" i="1"/>
  <c r="W65" i="1"/>
  <c r="U65" i="1"/>
  <c r="S65" i="1"/>
  <c r="Q65" i="1"/>
  <c r="DN64" i="1"/>
  <c r="DK64" i="1"/>
  <c r="DI64" i="1"/>
  <c r="DG64" i="1"/>
  <c r="DE64" i="1"/>
  <c r="DA64" i="1"/>
  <c r="CY64" i="1"/>
  <c r="CW64" i="1"/>
  <c r="CU64" i="1"/>
  <c r="CS64" i="1"/>
  <c r="CQ64" i="1"/>
  <c r="CO64" i="1"/>
  <c r="CM64" i="1"/>
  <c r="CK64" i="1"/>
  <c r="CI64" i="1"/>
  <c r="CG64" i="1"/>
  <c r="CG60" i="1" s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E64" i="1"/>
  <c r="BC64" i="1"/>
  <c r="BA64" i="1"/>
  <c r="AY64" i="1"/>
  <c r="AW64" i="1"/>
  <c r="AU64" i="1"/>
  <c r="AS64" i="1"/>
  <c r="AQ64" i="1"/>
  <c r="AO64" i="1"/>
  <c r="AM64" i="1"/>
  <c r="AK64" i="1"/>
  <c r="AG64" i="1"/>
  <c r="AC64" i="1"/>
  <c r="Y64" i="1"/>
  <c r="W64" i="1"/>
  <c r="U64" i="1"/>
  <c r="S64" i="1"/>
  <c r="Q64" i="1"/>
  <c r="DN63" i="1"/>
  <c r="DK63" i="1"/>
  <c r="DI63" i="1"/>
  <c r="DG63" i="1"/>
  <c r="DE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G63" i="1"/>
  <c r="AC63" i="1"/>
  <c r="Y63" i="1"/>
  <c r="W63" i="1"/>
  <c r="U63" i="1"/>
  <c r="S63" i="1"/>
  <c r="Q63" i="1"/>
  <c r="DN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G62" i="1"/>
  <c r="AC62" i="1"/>
  <c r="Y62" i="1"/>
  <c r="W62" i="1"/>
  <c r="U62" i="1"/>
  <c r="S62" i="1"/>
  <c r="Q62" i="1"/>
  <c r="DN61" i="1"/>
  <c r="DK61" i="1"/>
  <c r="DK60" i="1" s="1"/>
  <c r="DI61" i="1"/>
  <c r="DG61" i="1"/>
  <c r="DE61" i="1"/>
  <c r="DC61" i="1"/>
  <c r="DA61" i="1"/>
  <c r="CY61" i="1"/>
  <c r="CY60" i="1" s="1"/>
  <c r="CW61" i="1"/>
  <c r="CU61" i="1"/>
  <c r="CS61" i="1"/>
  <c r="CQ61" i="1"/>
  <c r="CO61" i="1"/>
  <c r="CM61" i="1"/>
  <c r="CK61" i="1"/>
  <c r="CI61" i="1"/>
  <c r="CG61" i="1"/>
  <c r="CE61" i="1"/>
  <c r="CC61" i="1"/>
  <c r="CA61" i="1"/>
  <c r="CA60" i="1" s="1"/>
  <c r="BY61" i="1"/>
  <c r="BW61" i="1"/>
  <c r="BU61" i="1"/>
  <c r="BS61" i="1"/>
  <c r="BQ61" i="1"/>
  <c r="BO61" i="1"/>
  <c r="BO60" i="1" s="1"/>
  <c r="BM61" i="1"/>
  <c r="BK61" i="1"/>
  <c r="BI61" i="1"/>
  <c r="BG61" i="1"/>
  <c r="BE61" i="1"/>
  <c r="BC61" i="1"/>
  <c r="BC60" i="1" s="1"/>
  <c r="BA61" i="1"/>
  <c r="AY61" i="1"/>
  <c r="AW61" i="1"/>
  <c r="AW60" i="1" s="1"/>
  <c r="AU61" i="1"/>
  <c r="AS61" i="1"/>
  <c r="AQ61" i="1"/>
  <c r="AQ60" i="1" s="1"/>
  <c r="AO61" i="1"/>
  <c r="AM61" i="1"/>
  <c r="AK61" i="1"/>
  <c r="AG61" i="1"/>
  <c r="AC61" i="1"/>
  <c r="Y61" i="1"/>
  <c r="Y60" i="1" s="1"/>
  <c r="W61" i="1"/>
  <c r="U61" i="1"/>
  <c r="S61" i="1"/>
  <c r="Q61" i="1"/>
  <c r="Q60" i="1" s="1"/>
  <c r="DM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I60" i="1"/>
  <c r="AH60" i="1"/>
  <c r="AF60" i="1"/>
  <c r="AE60" i="1"/>
  <c r="AD60" i="1"/>
  <c r="AB60" i="1"/>
  <c r="X60" i="1"/>
  <c r="V60" i="1"/>
  <c r="T60" i="1"/>
  <c r="R60" i="1"/>
  <c r="P60" i="1"/>
  <c r="DN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G59" i="1"/>
  <c r="AC59" i="1"/>
  <c r="Y59" i="1"/>
  <c r="W59" i="1"/>
  <c r="U59" i="1"/>
  <c r="S59" i="1"/>
  <c r="Q59" i="1"/>
  <c r="DN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G58" i="1"/>
  <c r="AC58" i="1"/>
  <c r="Y58" i="1"/>
  <c r="W58" i="1"/>
  <c r="U58" i="1"/>
  <c r="S58" i="1"/>
  <c r="Q58" i="1"/>
  <c r="DN57" i="1"/>
  <c r="DK57" i="1"/>
  <c r="DI57" i="1"/>
  <c r="DG57" i="1"/>
  <c r="DE57" i="1"/>
  <c r="DE56" i="1" s="1"/>
  <c r="DC57" i="1"/>
  <c r="DA57" i="1"/>
  <c r="DA56" i="1" s="1"/>
  <c r="CY57" i="1"/>
  <c r="CW57" i="1"/>
  <c r="CU57" i="1"/>
  <c r="CS57" i="1"/>
  <c r="CS56" i="1" s="1"/>
  <c r="CQ57" i="1"/>
  <c r="CO57" i="1"/>
  <c r="CO56" i="1" s="1"/>
  <c r="CM57" i="1"/>
  <c r="CK57" i="1"/>
  <c r="CI57" i="1"/>
  <c r="CG57" i="1"/>
  <c r="CE57" i="1"/>
  <c r="CE56" i="1" s="1"/>
  <c r="CC57" i="1"/>
  <c r="CC56" i="1" s="1"/>
  <c r="CA57" i="1"/>
  <c r="BY57" i="1"/>
  <c r="BW57" i="1"/>
  <c r="BU57" i="1"/>
  <c r="BU56" i="1" s="1"/>
  <c r="BS57" i="1"/>
  <c r="BQ57" i="1"/>
  <c r="BQ56" i="1" s="1"/>
  <c r="BO57" i="1"/>
  <c r="BM57" i="1"/>
  <c r="BK57" i="1"/>
  <c r="BI57" i="1"/>
  <c r="BI56" i="1" s="1"/>
  <c r="BG57" i="1"/>
  <c r="BE57" i="1"/>
  <c r="BE56" i="1" s="1"/>
  <c r="BC57" i="1"/>
  <c r="BA57" i="1"/>
  <c r="AY57" i="1"/>
  <c r="AW57" i="1"/>
  <c r="AU57" i="1"/>
  <c r="AS57" i="1"/>
  <c r="AS56" i="1" s="1"/>
  <c r="AQ57" i="1"/>
  <c r="AO57" i="1"/>
  <c r="AM57" i="1"/>
  <c r="AK57" i="1"/>
  <c r="AK56" i="1" s="1"/>
  <c r="AG57" i="1"/>
  <c r="AC57" i="1"/>
  <c r="Y57" i="1"/>
  <c r="W57" i="1"/>
  <c r="U57" i="1"/>
  <c r="S57" i="1"/>
  <c r="S56" i="1" s="1"/>
  <c r="Q57" i="1"/>
  <c r="DN56" i="1"/>
  <c r="DM56" i="1"/>
  <c r="DL56" i="1"/>
  <c r="DJ56" i="1"/>
  <c r="DH56" i="1"/>
  <c r="DF56" i="1"/>
  <c r="DD56" i="1"/>
  <c r="DC56" i="1"/>
  <c r="DB56" i="1"/>
  <c r="CZ56" i="1"/>
  <c r="CX56" i="1"/>
  <c r="CV56" i="1"/>
  <c r="CT56" i="1"/>
  <c r="CR56" i="1"/>
  <c r="CQ56" i="1"/>
  <c r="CP56" i="1"/>
  <c r="CN56" i="1"/>
  <c r="CL56" i="1"/>
  <c r="CJ56" i="1"/>
  <c r="CH56" i="1"/>
  <c r="CG56" i="1"/>
  <c r="CF56" i="1"/>
  <c r="CD56" i="1"/>
  <c r="CB56" i="1"/>
  <c r="BZ56" i="1"/>
  <c r="BX56" i="1"/>
  <c r="BV56" i="1"/>
  <c r="BT56" i="1"/>
  <c r="BS56" i="1"/>
  <c r="BR56" i="1"/>
  <c r="BP56" i="1"/>
  <c r="BN56" i="1"/>
  <c r="BL56" i="1"/>
  <c r="BJ56" i="1"/>
  <c r="BH56" i="1"/>
  <c r="BG56" i="1"/>
  <c r="BF56" i="1"/>
  <c r="BD56" i="1"/>
  <c r="BB56" i="1"/>
  <c r="AZ56" i="1"/>
  <c r="AX56" i="1"/>
  <c r="AW56" i="1"/>
  <c r="AV56" i="1"/>
  <c r="AU56" i="1"/>
  <c r="AT56" i="1"/>
  <c r="AR56" i="1"/>
  <c r="AP56" i="1"/>
  <c r="AN56" i="1"/>
  <c r="AL56" i="1"/>
  <c r="AJ56" i="1"/>
  <c r="AI56" i="1"/>
  <c r="AH56" i="1"/>
  <c r="AF56" i="1"/>
  <c r="AE56" i="1"/>
  <c r="AD56" i="1"/>
  <c r="AC56" i="1"/>
  <c r="AB56" i="1"/>
  <c r="X56" i="1"/>
  <c r="V56" i="1"/>
  <c r="T56" i="1"/>
  <c r="R56" i="1"/>
  <c r="Q56" i="1"/>
  <c r="P56" i="1"/>
  <c r="DN55" i="1"/>
  <c r="DN54" i="1" s="1"/>
  <c r="DK55" i="1"/>
  <c r="DK54" i="1" s="1"/>
  <c r="DI55" i="1"/>
  <c r="DI54" i="1" s="1"/>
  <c r="DG55" i="1"/>
  <c r="DE55" i="1"/>
  <c r="DE54" i="1" s="1"/>
  <c r="DC55" i="1"/>
  <c r="DC54" i="1" s="1"/>
  <c r="DA55" i="1"/>
  <c r="CY55" i="1"/>
  <c r="CY54" i="1" s="1"/>
  <c r="CW55" i="1"/>
  <c r="CU55" i="1"/>
  <c r="CU54" i="1" s="1"/>
  <c r="CS55" i="1"/>
  <c r="CS54" i="1" s="1"/>
  <c r="CQ55" i="1"/>
  <c r="CO55" i="1"/>
  <c r="CO54" i="1" s="1"/>
  <c r="CM55" i="1"/>
  <c r="CM54" i="1" s="1"/>
  <c r="CK55" i="1"/>
  <c r="CI55" i="1"/>
  <c r="CI54" i="1" s="1"/>
  <c r="CG55" i="1"/>
  <c r="CG54" i="1" s="1"/>
  <c r="CE55" i="1"/>
  <c r="CE54" i="1" s="1"/>
  <c r="CC55" i="1"/>
  <c r="CC54" i="1" s="1"/>
  <c r="CA55" i="1"/>
  <c r="CA54" i="1" s="1"/>
  <c r="BY55" i="1"/>
  <c r="BW55" i="1"/>
  <c r="BW54" i="1" s="1"/>
  <c r="BU55" i="1"/>
  <c r="BU54" i="1" s="1"/>
  <c r="BS55" i="1"/>
  <c r="BQ55" i="1"/>
  <c r="BO55" i="1"/>
  <c r="BO54" i="1" s="1"/>
  <c r="BM55" i="1"/>
  <c r="BM54" i="1" s="1"/>
  <c r="BK55" i="1"/>
  <c r="BI55" i="1"/>
  <c r="BI54" i="1" s="1"/>
  <c r="BG55" i="1"/>
  <c r="BG54" i="1" s="1"/>
  <c r="BE55" i="1"/>
  <c r="BC55" i="1"/>
  <c r="BC54" i="1" s="1"/>
  <c r="BA55" i="1"/>
  <c r="AY55" i="1"/>
  <c r="AY54" i="1" s="1"/>
  <c r="AW55" i="1"/>
  <c r="AW54" i="1" s="1"/>
  <c r="AU55" i="1"/>
  <c r="AS55" i="1"/>
  <c r="AS54" i="1" s="1"/>
  <c r="AQ55" i="1"/>
  <c r="AQ54" i="1" s="1"/>
  <c r="AO55" i="1"/>
  <c r="AO54" i="1" s="1"/>
  <c r="AM55" i="1"/>
  <c r="AK55" i="1"/>
  <c r="AK54" i="1" s="1"/>
  <c r="AG55" i="1"/>
  <c r="AG54" i="1" s="1"/>
  <c r="AC55" i="1"/>
  <c r="AC54" i="1" s="1"/>
  <c r="Y55" i="1"/>
  <c r="W55" i="1"/>
  <c r="W54" i="1" s="1"/>
  <c r="U55" i="1"/>
  <c r="S55" i="1"/>
  <c r="S54" i="1" s="1"/>
  <c r="Q55" i="1"/>
  <c r="Q54" i="1" s="1"/>
  <c r="DM54" i="1"/>
  <c r="DL54" i="1"/>
  <c r="DJ54" i="1"/>
  <c r="DH54" i="1"/>
  <c r="DG54" i="1"/>
  <c r="DF54" i="1"/>
  <c r="DD54" i="1"/>
  <c r="DB54" i="1"/>
  <c r="DA54" i="1"/>
  <c r="CZ54" i="1"/>
  <c r="CX54" i="1"/>
  <c r="CW54" i="1"/>
  <c r="CV54" i="1"/>
  <c r="CT54" i="1"/>
  <c r="CR54" i="1"/>
  <c r="CQ54" i="1"/>
  <c r="CP54" i="1"/>
  <c r="CN54" i="1"/>
  <c r="CL54" i="1"/>
  <c r="CK54" i="1"/>
  <c r="CJ54" i="1"/>
  <c r="CH54" i="1"/>
  <c r="CF54" i="1"/>
  <c r="CD54" i="1"/>
  <c r="CB54" i="1"/>
  <c r="BZ54" i="1"/>
  <c r="BY54" i="1"/>
  <c r="BX54" i="1"/>
  <c r="BV54" i="1"/>
  <c r="BT54" i="1"/>
  <c r="BS54" i="1"/>
  <c r="BR54" i="1"/>
  <c r="BQ54" i="1"/>
  <c r="BP54" i="1"/>
  <c r="BN54" i="1"/>
  <c r="BL54" i="1"/>
  <c r="BK54" i="1"/>
  <c r="BJ54" i="1"/>
  <c r="BH54" i="1"/>
  <c r="BF54" i="1"/>
  <c r="BE54" i="1"/>
  <c r="BD54" i="1"/>
  <c r="BB54" i="1"/>
  <c r="BA54" i="1"/>
  <c r="AZ54" i="1"/>
  <c r="AX54" i="1"/>
  <c r="AV54" i="1"/>
  <c r="AU54" i="1"/>
  <c r="AT54" i="1"/>
  <c r="AR54" i="1"/>
  <c r="AP54" i="1"/>
  <c r="AN54" i="1"/>
  <c r="AM54" i="1"/>
  <c r="AL54" i="1"/>
  <c r="AJ54" i="1"/>
  <c r="AI54" i="1"/>
  <c r="AH54" i="1"/>
  <c r="AF54" i="1"/>
  <c r="AE54" i="1"/>
  <c r="AD54" i="1"/>
  <c r="AB54" i="1"/>
  <c r="Y54" i="1"/>
  <c r="X54" i="1"/>
  <c r="V54" i="1"/>
  <c r="U54" i="1"/>
  <c r="T54" i="1"/>
  <c r="R54" i="1"/>
  <c r="P54" i="1"/>
  <c r="DN53" i="1"/>
  <c r="DK53" i="1"/>
  <c r="DI53" i="1"/>
  <c r="DG53" i="1"/>
  <c r="DE53" i="1"/>
  <c r="CY53" i="1"/>
  <c r="CW53" i="1"/>
  <c r="CU53" i="1"/>
  <c r="CS53" i="1"/>
  <c r="CQ53" i="1"/>
  <c r="CO53" i="1"/>
  <c r="CM53" i="1"/>
  <c r="CK53" i="1"/>
  <c r="CE53" i="1"/>
  <c r="CA53" i="1"/>
  <c r="BY53" i="1"/>
  <c r="BW53" i="1"/>
  <c r="BU53" i="1"/>
  <c r="BS53" i="1"/>
  <c r="BQ53" i="1"/>
  <c r="BM53" i="1"/>
  <c r="BK53" i="1"/>
  <c r="BI53" i="1"/>
  <c r="AU53" i="1"/>
  <c r="AQ53" i="1"/>
  <c r="AO53" i="1"/>
  <c r="AM53" i="1"/>
  <c r="AK53" i="1"/>
  <c r="AG53" i="1"/>
  <c r="AC53" i="1"/>
  <c r="W53" i="1"/>
  <c r="U53" i="1"/>
  <c r="S53" i="1"/>
  <c r="Q53" i="1"/>
  <c r="DN52" i="1"/>
  <c r="DK52" i="1"/>
  <c r="DI52" i="1"/>
  <c r="DG52" i="1"/>
  <c r="DE52" i="1"/>
  <c r="CY52" i="1"/>
  <c r="CW52" i="1"/>
  <c r="CU52" i="1"/>
  <c r="CS52" i="1"/>
  <c r="CQ52" i="1"/>
  <c r="CO52" i="1"/>
  <c r="CM52" i="1"/>
  <c r="CK52" i="1"/>
  <c r="CE52" i="1"/>
  <c r="CA52" i="1"/>
  <c r="BY52" i="1"/>
  <c r="BW52" i="1"/>
  <c r="BU52" i="1"/>
  <c r="BS52" i="1"/>
  <c r="BQ52" i="1"/>
  <c r="BM52" i="1"/>
  <c r="BK52" i="1"/>
  <c r="BI52" i="1"/>
  <c r="AU52" i="1"/>
  <c r="AQ52" i="1"/>
  <c r="AO52" i="1"/>
  <c r="AM52" i="1"/>
  <c r="AK52" i="1"/>
  <c r="AG52" i="1"/>
  <c r="AC52" i="1"/>
  <c r="W52" i="1"/>
  <c r="U52" i="1"/>
  <c r="S52" i="1"/>
  <c r="Q52" i="1"/>
  <c r="DN51" i="1"/>
  <c r="DK51" i="1"/>
  <c r="DI51" i="1"/>
  <c r="DG51" i="1"/>
  <c r="DE51" i="1"/>
  <c r="CY51" i="1"/>
  <c r="CW51" i="1"/>
  <c r="CW49" i="1" s="1"/>
  <c r="CU51" i="1"/>
  <c r="CS51" i="1"/>
  <c r="CQ51" i="1"/>
  <c r="CO51" i="1"/>
  <c r="CM51" i="1"/>
  <c r="CK51" i="1"/>
  <c r="CK49" i="1" s="1"/>
  <c r="CE51" i="1"/>
  <c r="CA51" i="1"/>
  <c r="BY51" i="1"/>
  <c r="BW51" i="1"/>
  <c r="BU51" i="1"/>
  <c r="BS51" i="1"/>
  <c r="BQ51" i="1"/>
  <c r="BM51" i="1"/>
  <c r="BK51" i="1"/>
  <c r="BI51" i="1"/>
  <c r="AU51" i="1"/>
  <c r="AQ51" i="1"/>
  <c r="AO51" i="1"/>
  <c r="AM51" i="1"/>
  <c r="AK51" i="1"/>
  <c r="AG51" i="1"/>
  <c r="AC51" i="1"/>
  <c r="W51" i="1"/>
  <c r="U51" i="1"/>
  <c r="S51" i="1"/>
  <c r="Q51" i="1"/>
  <c r="DN50" i="1"/>
  <c r="DK50" i="1"/>
  <c r="DI50" i="1"/>
  <c r="DI49" i="1" s="1"/>
  <c r="DG50" i="1"/>
  <c r="DE50" i="1"/>
  <c r="CY50" i="1"/>
  <c r="CW50" i="1"/>
  <c r="CU50" i="1"/>
  <c r="CS50" i="1"/>
  <c r="CS49" i="1" s="1"/>
  <c r="CQ50" i="1"/>
  <c r="CO50" i="1"/>
  <c r="CM50" i="1"/>
  <c r="CK50" i="1"/>
  <c r="CE50" i="1"/>
  <c r="CA50" i="1"/>
  <c r="CA49" i="1" s="1"/>
  <c r="BY50" i="1"/>
  <c r="BY49" i="1" s="1"/>
  <c r="BW50" i="1"/>
  <c r="BU50" i="1"/>
  <c r="BS50" i="1"/>
  <c r="BQ50" i="1"/>
  <c r="BM50" i="1"/>
  <c r="BM49" i="1" s="1"/>
  <c r="BK50" i="1"/>
  <c r="BI50" i="1"/>
  <c r="AU50" i="1"/>
  <c r="AQ50" i="1"/>
  <c r="AO50" i="1"/>
  <c r="AM50" i="1"/>
  <c r="AM49" i="1" s="1"/>
  <c r="AK50" i="1"/>
  <c r="AK49" i="1" s="1"/>
  <c r="AG50" i="1"/>
  <c r="AC50" i="1"/>
  <c r="W50" i="1"/>
  <c r="U50" i="1"/>
  <c r="S50" i="1"/>
  <c r="Q50" i="1"/>
  <c r="Q49" i="1" s="1"/>
  <c r="DM49" i="1"/>
  <c r="DL49" i="1"/>
  <c r="DJ49" i="1"/>
  <c r="DH49" i="1"/>
  <c r="DF49" i="1"/>
  <c r="DD49" i="1"/>
  <c r="DC49" i="1"/>
  <c r="DB49" i="1"/>
  <c r="DA49" i="1"/>
  <c r="CZ49" i="1"/>
  <c r="CX49" i="1"/>
  <c r="CV49" i="1"/>
  <c r="CT49" i="1"/>
  <c r="CR49" i="1"/>
  <c r="CP49" i="1"/>
  <c r="CN49" i="1"/>
  <c r="CM49" i="1"/>
  <c r="CL49" i="1"/>
  <c r="CJ49" i="1"/>
  <c r="CI49" i="1"/>
  <c r="CH49" i="1"/>
  <c r="CG49" i="1"/>
  <c r="CF49" i="1"/>
  <c r="CD49" i="1"/>
  <c r="CC49" i="1"/>
  <c r="CB49" i="1"/>
  <c r="BZ49" i="1"/>
  <c r="BX49" i="1"/>
  <c r="BV49" i="1"/>
  <c r="BT49" i="1"/>
  <c r="BR49" i="1"/>
  <c r="BP49" i="1"/>
  <c r="BO49" i="1"/>
  <c r="BN49" i="1"/>
  <c r="BL49" i="1"/>
  <c r="BJ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T49" i="1"/>
  <c r="AS49" i="1"/>
  <c r="AR49" i="1"/>
  <c r="AP49" i="1"/>
  <c r="AN49" i="1"/>
  <c r="AL49" i="1"/>
  <c r="AJ49" i="1"/>
  <c r="AI49" i="1"/>
  <c r="AH49" i="1"/>
  <c r="AF49" i="1"/>
  <c r="AE49" i="1"/>
  <c r="AD49" i="1"/>
  <c r="AB49" i="1"/>
  <c r="Y49" i="1"/>
  <c r="X49" i="1"/>
  <c r="V49" i="1"/>
  <c r="T49" i="1"/>
  <c r="R49" i="1"/>
  <c r="P49" i="1"/>
  <c r="DN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G48" i="1"/>
  <c r="AC48" i="1"/>
  <c r="Y48" i="1"/>
  <c r="W48" i="1"/>
  <c r="U48" i="1"/>
  <c r="S48" i="1"/>
  <c r="Q48" i="1"/>
  <c r="DN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G47" i="1"/>
  <c r="AC47" i="1"/>
  <c r="Y47" i="1"/>
  <c r="W47" i="1"/>
  <c r="U47" i="1"/>
  <c r="S47" i="1"/>
  <c r="Q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G46" i="1"/>
  <c r="AC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G45" i="1"/>
  <c r="AC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G44" i="1"/>
  <c r="AC44" i="1"/>
  <c r="Y44" i="1"/>
  <c r="W44" i="1"/>
  <c r="U44" i="1"/>
  <c r="S44" i="1"/>
  <c r="Q44" i="1"/>
  <c r="DN43" i="1"/>
  <c r="DK43" i="1"/>
  <c r="DK42" i="1" s="1"/>
  <c r="DI43" i="1"/>
  <c r="DG43" i="1"/>
  <c r="DG42" i="1" s="1"/>
  <c r="DE43" i="1"/>
  <c r="DC43" i="1"/>
  <c r="DA43" i="1"/>
  <c r="CY43" i="1"/>
  <c r="CY42" i="1" s="1"/>
  <c r="CW43" i="1"/>
  <c r="CU43" i="1"/>
  <c r="CU42" i="1" s="1"/>
  <c r="CS43" i="1"/>
  <c r="CQ43" i="1"/>
  <c r="CO43" i="1"/>
  <c r="CM43" i="1"/>
  <c r="CM42" i="1" s="1"/>
  <c r="CK43" i="1"/>
  <c r="CI43" i="1"/>
  <c r="CI42" i="1" s="1"/>
  <c r="CG43" i="1"/>
  <c r="CE43" i="1"/>
  <c r="CC43" i="1"/>
  <c r="CA43" i="1"/>
  <c r="CA42" i="1" s="1"/>
  <c r="BY43" i="1"/>
  <c r="BW43" i="1"/>
  <c r="BW42" i="1" s="1"/>
  <c r="BU43" i="1"/>
  <c r="BU42" i="1" s="1"/>
  <c r="BS43" i="1"/>
  <c r="BS42" i="1" s="1"/>
  <c r="BQ43" i="1"/>
  <c r="BO43" i="1"/>
  <c r="BO42" i="1" s="1"/>
  <c r="BM43" i="1"/>
  <c r="BK43" i="1"/>
  <c r="BK42" i="1" s="1"/>
  <c r="BI43" i="1"/>
  <c r="BG43" i="1"/>
  <c r="BE43" i="1"/>
  <c r="BC43" i="1"/>
  <c r="BC42" i="1" s="1"/>
  <c r="BA43" i="1"/>
  <c r="AY43" i="1"/>
  <c r="AY42" i="1" s="1"/>
  <c r="AW43" i="1"/>
  <c r="AU43" i="1"/>
  <c r="AS43" i="1"/>
  <c r="AQ43" i="1"/>
  <c r="AQ42" i="1" s="1"/>
  <c r="AO43" i="1"/>
  <c r="AM43" i="1"/>
  <c r="AM42" i="1" s="1"/>
  <c r="AK43" i="1"/>
  <c r="AG43" i="1"/>
  <c r="AC43" i="1"/>
  <c r="AC42" i="1" s="1"/>
  <c r="Y43" i="1"/>
  <c r="W43" i="1"/>
  <c r="U43" i="1"/>
  <c r="U42" i="1" s="1"/>
  <c r="S43" i="1"/>
  <c r="Q43" i="1"/>
  <c r="DM42" i="1"/>
  <c r="DL42" i="1"/>
  <c r="DJ42" i="1"/>
  <c r="DH42" i="1"/>
  <c r="DF42" i="1"/>
  <c r="DE42" i="1"/>
  <c r="DD42" i="1"/>
  <c r="DC42" i="1"/>
  <c r="DB42" i="1"/>
  <c r="CZ42" i="1"/>
  <c r="CX42" i="1"/>
  <c r="CV42" i="1"/>
  <c r="CT42" i="1"/>
  <c r="CS42" i="1"/>
  <c r="CR42" i="1"/>
  <c r="CP42" i="1"/>
  <c r="CN42" i="1"/>
  <c r="CL42" i="1"/>
  <c r="CJ42" i="1"/>
  <c r="CH42" i="1"/>
  <c r="CG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I42" i="1"/>
  <c r="BH42" i="1"/>
  <c r="BF42" i="1"/>
  <c r="BD42" i="1"/>
  <c r="BB42" i="1"/>
  <c r="AZ42" i="1"/>
  <c r="AX42" i="1"/>
  <c r="AW42" i="1"/>
  <c r="AV42" i="1"/>
  <c r="AT42" i="1"/>
  <c r="AR42" i="1"/>
  <c r="AP42" i="1"/>
  <c r="AN42" i="1"/>
  <c r="AL42" i="1"/>
  <c r="AK42" i="1"/>
  <c r="AJ42" i="1"/>
  <c r="AI42" i="1"/>
  <c r="AH42" i="1"/>
  <c r="AF42" i="1"/>
  <c r="AE42" i="1"/>
  <c r="AD42" i="1"/>
  <c r="AB42" i="1"/>
  <c r="X42" i="1"/>
  <c r="V42" i="1"/>
  <c r="T42" i="1"/>
  <c r="R42" i="1"/>
  <c r="P42" i="1"/>
  <c r="DN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G41" i="1"/>
  <c r="AC41" i="1"/>
  <c r="Y41" i="1"/>
  <c r="W41" i="1"/>
  <c r="U41" i="1"/>
  <c r="S41" i="1"/>
  <c r="Q41" i="1"/>
  <c r="DN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G40" i="1"/>
  <c r="AC40" i="1"/>
  <c r="Y40" i="1"/>
  <c r="W40" i="1"/>
  <c r="U40" i="1"/>
  <c r="S40" i="1"/>
  <c r="Q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G39" i="1"/>
  <c r="AC39" i="1"/>
  <c r="Y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C38" i="1"/>
  <c r="Y38" i="1"/>
  <c r="W38" i="1"/>
  <c r="U38" i="1"/>
  <c r="S38" i="1"/>
  <c r="Q38" i="1"/>
  <c r="DN37" i="1"/>
  <c r="DK37" i="1"/>
  <c r="DI37" i="1"/>
  <c r="DG37" i="1"/>
  <c r="DE37" i="1"/>
  <c r="DC37" i="1"/>
  <c r="DC35" i="1" s="1"/>
  <c r="DA37" i="1"/>
  <c r="DA35" i="1" s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Q35" i="1" s="1"/>
  <c r="BO37" i="1"/>
  <c r="BM37" i="1"/>
  <c r="BK37" i="1"/>
  <c r="BI37" i="1"/>
  <c r="BG37" i="1"/>
  <c r="BG35" i="1" s="1"/>
  <c r="BE37" i="1"/>
  <c r="BC37" i="1"/>
  <c r="BA37" i="1"/>
  <c r="AY37" i="1"/>
  <c r="AW37" i="1"/>
  <c r="AU37" i="1"/>
  <c r="AS37" i="1"/>
  <c r="AQ37" i="1"/>
  <c r="AO37" i="1"/>
  <c r="AM37" i="1"/>
  <c r="AK37" i="1"/>
  <c r="AG37" i="1"/>
  <c r="AC37" i="1"/>
  <c r="Y37" i="1"/>
  <c r="W37" i="1"/>
  <c r="U37" i="1"/>
  <c r="S37" i="1"/>
  <c r="Q37" i="1"/>
  <c r="DN36" i="1"/>
  <c r="DN35" i="1" s="1"/>
  <c r="DK36" i="1"/>
  <c r="DI36" i="1"/>
  <c r="DG36" i="1"/>
  <c r="DE36" i="1"/>
  <c r="DE35" i="1" s="1"/>
  <c r="DA36" i="1"/>
  <c r="CY36" i="1"/>
  <c r="CW36" i="1"/>
  <c r="CU36" i="1"/>
  <c r="CS36" i="1"/>
  <c r="CQ36" i="1"/>
  <c r="CO36" i="1"/>
  <c r="CM36" i="1"/>
  <c r="CK36" i="1"/>
  <c r="CK35" i="1" s="1"/>
  <c r="CI36" i="1"/>
  <c r="CG36" i="1"/>
  <c r="CE36" i="1"/>
  <c r="CC36" i="1"/>
  <c r="CA36" i="1"/>
  <c r="BY36" i="1"/>
  <c r="BY35" i="1" s="1"/>
  <c r="BW36" i="1"/>
  <c r="BU36" i="1"/>
  <c r="BS36" i="1"/>
  <c r="BQ36" i="1"/>
  <c r="BO36" i="1"/>
  <c r="BM36" i="1"/>
  <c r="BK36" i="1"/>
  <c r="BI36" i="1"/>
  <c r="BE36" i="1"/>
  <c r="BC36" i="1"/>
  <c r="BA36" i="1"/>
  <c r="AY36" i="1"/>
  <c r="AW36" i="1"/>
  <c r="AU36" i="1"/>
  <c r="AS36" i="1"/>
  <c r="AQ36" i="1"/>
  <c r="AO36" i="1"/>
  <c r="AM36" i="1"/>
  <c r="AK36" i="1"/>
  <c r="AG36" i="1"/>
  <c r="AC36" i="1"/>
  <c r="Y36" i="1"/>
  <c r="W36" i="1"/>
  <c r="U36" i="1"/>
  <c r="S36" i="1"/>
  <c r="Q36" i="1"/>
  <c r="DM35" i="1"/>
  <c r="DL35" i="1"/>
  <c r="DJ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I35" i="1"/>
  <c r="AH35" i="1"/>
  <c r="AF35" i="1"/>
  <c r="AE35" i="1"/>
  <c r="AD35" i="1"/>
  <c r="AB35" i="1"/>
  <c r="Y35" i="1"/>
  <c r="X35" i="1"/>
  <c r="V35" i="1"/>
  <c r="T35" i="1"/>
  <c r="R35" i="1"/>
  <c r="P35" i="1"/>
  <c r="DN34" i="1"/>
  <c r="DK34" i="1"/>
  <c r="DI34" i="1"/>
  <c r="DG34" i="1"/>
  <c r="DE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E32" i="1" s="1"/>
  <c r="CC34" i="1"/>
  <c r="CA34" i="1"/>
  <c r="BY34" i="1"/>
  <c r="BW34" i="1"/>
  <c r="BU34" i="1"/>
  <c r="BS34" i="1"/>
  <c r="BQ34" i="1"/>
  <c r="BO34" i="1"/>
  <c r="BM34" i="1"/>
  <c r="BK34" i="1"/>
  <c r="BI34" i="1"/>
  <c r="BE34" i="1"/>
  <c r="BC34" i="1"/>
  <c r="BA34" i="1"/>
  <c r="AY34" i="1"/>
  <c r="AW34" i="1"/>
  <c r="AU34" i="1"/>
  <c r="AS34" i="1"/>
  <c r="AQ34" i="1"/>
  <c r="AO34" i="1"/>
  <c r="AM34" i="1"/>
  <c r="AK34" i="1"/>
  <c r="AG34" i="1"/>
  <c r="AC34" i="1"/>
  <c r="Y34" i="1"/>
  <c r="W34" i="1"/>
  <c r="U34" i="1"/>
  <c r="S34" i="1"/>
  <c r="Q34" i="1"/>
  <c r="DN33" i="1"/>
  <c r="DK33" i="1"/>
  <c r="DI33" i="1"/>
  <c r="DI32" i="1" s="1"/>
  <c r="DG33" i="1"/>
  <c r="DG32" i="1" s="1"/>
  <c r="DE33" i="1"/>
  <c r="DC33" i="1"/>
  <c r="DA33" i="1"/>
  <c r="CY33" i="1"/>
  <c r="CW33" i="1"/>
  <c r="CU33" i="1"/>
  <c r="CU32" i="1" s="1"/>
  <c r="CS33" i="1"/>
  <c r="CS32" i="1" s="1"/>
  <c r="CQ33" i="1"/>
  <c r="CO33" i="1"/>
  <c r="CM33" i="1"/>
  <c r="CK33" i="1"/>
  <c r="CK32" i="1" s="1"/>
  <c r="CI33" i="1"/>
  <c r="CI32" i="1" s="1"/>
  <c r="CG33" i="1"/>
  <c r="CE33" i="1"/>
  <c r="CC33" i="1"/>
  <c r="CA33" i="1"/>
  <c r="BY33" i="1"/>
  <c r="BW33" i="1"/>
  <c r="BW32" i="1" s="1"/>
  <c r="BU33" i="1"/>
  <c r="BS33" i="1"/>
  <c r="BQ33" i="1"/>
  <c r="BO33" i="1"/>
  <c r="BM33" i="1"/>
  <c r="BK33" i="1"/>
  <c r="BK32" i="1" s="1"/>
  <c r="BI33" i="1"/>
  <c r="BI32" i="1" s="1"/>
  <c r="BG33" i="1"/>
  <c r="BG32" i="1" s="1"/>
  <c r="BE33" i="1"/>
  <c r="BE32" i="1" s="1"/>
  <c r="BC33" i="1"/>
  <c r="BA33" i="1"/>
  <c r="BA32" i="1" s="1"/>
  <c r="AY33" i="1"/>
  <c r="AW33" i="1"/>
  <c r="AU33" i="1"/>
  <c r="AS33" i="1"/>
  <c r="AS32" i="1" s="1"/>
  <c r="AQ33" i="1"/>
  <c r="AO33" i="1"/>
  <c r="AO32" i="1" s="1"/>
  <c r="AM33" i="1"/>
  <c r="AK33" i="1"/>
  <c r="AG33" i="1"/>
  <c r="AC33" i="1"/>
  <c r="AC32" i="1" s="1"/>
  <c r="Y33" i="1"/>
  <c r="Y32" i="1" s="1"/>
  <c r="W33" i="1"/>
  <c r="U33" i="1"/>
  <c r="S33" i="1"/>
  <c r="Q33" i="1"/>
  <c r="DM32" i="1"/>
  <c r="DL32" i="1"/>
  <c r="DJ32" i="1"/>
  <c r="DH32" i="1"/>
  <c r="DF32" i="1"/>
  <c r="DD32" i="1"/>
  <c r="DC32" i="1"/>
  <c r="DB32" i="1"/>
  <c r="DA32" i="1"/>
  <c r="CZ32" i="1"/>
  <c r="CX32" i="1"/>
  <c r="CV32" i="1"/>
  <c r="CT32" i="1"/>
  <c r="CR32" i="1"/>
  <c r="CP32" i="1"/>
  <c r="CN32" i="1"/>
  <c r="CL32" i="1"/>
  <c r="CJ32" i="1"/>
  <c r="CH32" i="1"/>
  <c r="CG32" i="1"/>
  <c r="CF32" i="1"/>
  <c r="CD32" i="1"/>
  <c r="CB32" i="1"/>
  <c r="BZ32" i="1"/>
  <c r="BX32" i="1"/>
  <c r="BV32" i="1"/>
  <c r="BT32" i="1"/>
  <c r="BS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U32" i="1"/>
  <c r="AT32" i="1"/>
  <c r="AR32" i="1"/>
  <c r="AP32" i="1"/>
  <c r="AN32" i="1"/>
  <c r="AL32" i="1"/>
  <c r="AJ32" i="1"/>
  <c r="AI32" i="1"/>
  <c r="AH32" i="1"/>
  <c r="AG32" i="1"/>
  <c r="AF32" i="1"/>
  <c r="AE32" i="1"/>
  <c r="AD32" i="1"/>
  <c r="AB32" i="1"/>
  <c r="X32" i="1"/>
  <c r="V32" i="1"/>
  <c r="T32" i="1"/>
  <c r="S32" i="1"/>
  <c r="R32" i="1"/>
  <c r="Q32" i="1"/>
  <c r="P32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L31" i="1"/>
  <c r="AM31" i="1" s="1"/>
  <c r="AK31" i="1"/>
  <c r="AG31" i="1"/>
  <c r="AC31" i="1"/>
  <c r="Y31" i="1"/>
  <c r="W31" i="1"/>
  <c r="U31" i="1"/>
  <c r="S31" i="1"/>
  <c r="Q31" i="1"/>
  <c r="DN30" i="1"/>
  <c r="DK30" i="1"/>
  <c r="DI30" i="1"/>
  <c r="DG30" i="1"/>
  <c r="DE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E30" i="1"/>
  <c r="BC30" i="1"/>
  <c r="BA30" i="1"/>
  <c r="AY30" i="1"/>
  <c r="AW30" i="1"/>
  <c r="AU30" i="1"/>
  <c r="AS30" i="1"/>
  <c r="AQ30" i="1"/>
  <c r="AO30" i="1"/>
  <c r="AM30" i="1"/>
  <c r="AK30" i="1"/>
  <c r="AG30" i="1"/>
  <c r="AC30" i="1"/>
  <c r="Y30" i="1"/>
  <c r="W30" i="1"/>
  <c r="U30" i="1"/>
  <c r="S30" i="1"/>
  <c r="Q30" i="1"/>
  <c r="DN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G29" i="1"/>
  <c r="AC29" i="1"/>
  <c r="Y29" i="1"/>
  <c r="W29" i="1"/>
  <c r="U29" i="1"/>
  <c r="S29" i="1"/>
  <c r="Q29" i="1"/>
  <c r="DN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G28" i="1"/>
  <c r="AC28" i="1"/>
  <c r="Y28" i="1"/>
  <c r="W28" i="1"/>
  <c r="U28" i="1"/>
  <c r="S28" i="1"/>
  <c r="Q28" i="1"/>
  <c r="DN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G27" i="1"/>
  <c r="AC27" i="1"/>
  <c r="Y27" i="1"/>
  <c r="W27" i="1"/>
  <c r="U27" i="1"/>
  <c r="S27" i="1"/>
  <c r="Q27" i="1"/>
  <c r="DN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G26" i="1"/>
  <c r="AC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G25" i="1"/>
  <c r="AC25" i="1"/>
  <c r="Y25" i="1"/>
  <c r="W25" i="1"/>
  <c r="U25" i="1"/>
  <c r="S25" i="1"/>
  <c r="Q25" i="1"/>
  <c r="DK24" i="1"/>
  <c r="DI24" i="1"/>
  <c r="DG24" i="1"/>
  <c r="DE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E24" i="1"/>
  <c r="BC24" i="1"/>
  <c r="BA24" i="1"/>
  <c r="AY24" i="1"/>
  <c r="AW24" i="1"/>
  <c r="AU24" i="1"/>
  <c r="AS24" i="1"/>
  <c r="AQ24" i="1"/>
  <c r="AO24" i="1"/>
  <c r="AL24" i="1"/>
  <c r="AK24" i="1"/>
  <c r="AG24" i="1"/>
  <c r="AC24" i="1"/>
  <c r="Y24" i="1"/>
  <c r="W24" i="1"/>
  <c r="U24" i="1"/>
  <c r="S24" i="1"/>
  <c r="Q24" i="1"/>
  <c r="DN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G23" i="1"/>
  <c r="AC23" i="1"/>
  <c r="Y23" i="1"/>
  <c r="W23" i="1"/>
  <c r="U23" i="1"/>
  <c r="S23" i="1"/>
  <c r="Q23" i="1"/>
  <c r="DN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G22" i="1"/>
  <c r="AC22" i="1"/>
  <c r="Y22" i="1"/>
  <c r="W22" i="1"/>
  <c r="U22" i="1"/>
  <c r="S22" i="1"/>
  <c r="Q22" i="1"/>
  <c r="DN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G21" i="1"/>
  <c r="AC21" i="1"/>
  <c r="Y21" i="1"/>
  <c r="W21" i="1"/>
  <c r="U21" i="1"/>
  <c r="S21" i="1"/>
  <c r="Q21" i="1"/>
  <c r="DN20" i="1"/>
  <c r="DK20" i="1"/>
  <c r="DI20" i="1"/>
  <c r="DG20" i="1"/>
  <c r="DE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E20" i="1"/>
  <c r="BC20" i="1"/>
  <c r="BA20" i="1"/>
  <c r="AY20" i="1"/>
  <c r="AW20" i="1"/>
  <c r="AU20" i="1"/>
  <c r="AS20" i="1"/>
  <c r="AQ20" i="1"/>
  <c r="AO20" i="1"/>
  <c r="AM20" i="1"/>
  <c r="AK20" i="1"/>
  <c r="AG20" i="1"/>
  <c r="AC20" i="1"/>
  <c r="Y20" i="1"/>
  <c r="W20" i="1"/>
  <c r="U20" i="1"/>
  <c r="S20" i="1"/>
  <c r="Q20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L19" i="1"/>
  <c r="AM19" i="1" s="1"/>
  <c r="AK19" i="1"/>
  <c r="AG19" i="1"/>
  <c r="AC19" i="1"/>
  <c r="Y19" i="1"/>
  <c r="W19" i="1"/>
  <c r="U19" i="1"/>
  <c r="S19" i="1"/>
  <c r="Q19" i="1"/>
  <c r="DM18" i="1"/>
  <c r="DL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J18" i="1"/>
  <c r="AI18" i="1"/>
  <c r="AH18" i="1"/>
  <c r="AF18" i="1"/>
  <c r="AE18" i="1"/>
  <c r="AD18" i="1"/>
  <c r="AB18" i="1"/>
  <c r="X18" i="1"/>
  <c r="V18" i="1"/>
  <c r="T18" i="1"/>
  <c r="R18" i="1"/>
  <c r="P18" i="1"/>
  <c r="DN17" i="1"/>
  <c r="DN16" i="1" s="1"/>
  <c r="DK17" i="1"/>
  <c r="DK16" i="1" s="1"/>
  <c r="DI17" i="1"/>
  <c r="DG17" i="1"/>
  <c r="DG16" i="1" s="1"/>
  <c r="DE17" i="1"/>
  <c r="DE16" i="1" s="1"/>
  <c r="DA17" i="1"/>
  <c r="DA16" i="1" s="1"/>
  <c r="CY17" i="1"/>
  <c r="CY16" i="1" s="1"/>
  <c r="CW17" i="1"/>
  <c r="CW16" i="1" s="1"/>
  <c r="CU17" i="1"/>
  <c r="CS17" i="1"/>
  <c r="CS16" i="1" s="1"/>
  <c r="CQ17" i="1"/>
  <c r="CO17" i="1"/>
  <c r="CM17" i="1"/>
  <c r="CM16" i="1" s="1"/>
  <c r="CK17" i="1"/>
  <c r="CK16" i="1" s="1"/>
  <c r="CI17" i="1"/>
  <c r="CG17" i="1"/>
  <c r="CG16" i="1" s="1"/>
  <c r="CE17" i="1"/>
  <c r="CE16" i="1" s="1"/>
  <c r="CC17" i="1"/>
  <c r="CC16" i="1" s="1"/>
  <c r="CA17" i="1"/>
  <c r="CA16" i="1" s="1"/>
  <c r="BY17" i="1"/>
  <c r="BW17" i="1"/>
  <c r="BU17" i="1"/>
  <c r="BU16" i="1" s="1"/>
  <c r="BS17" i="1"/>
  <c r="BQ17" i="1"/>
  <c r="BQ16" i="1" s="1"/>
  <c r="BO17" i="1"/>
  <c r="BO16" i="1" s="1"/>
  <c r="BM17" i="1"/>
  <c r="BM16" i="1" s="1"/>
  <c r="BK17" i="1"/>
  <c r="BI17" i="1"/>
  <c r="BI16" i="1" s="1"/>
  <c r="BE17" i="1"/>
  <c r="BE16" i="1" s="1"/>
  <c r="BC17" i="1"/>
  <c r="BC16" i="1" s="1"/>
  <c r="BA17" i="1"/>
  <c r="BA16" i="1" s="1"/>
  <c r="AY17" i="1"/>
  <c r="AY16" i="1" s="1"/>
  <c r="AW17" i="1"/>
  <c r="AW16" i="1" s="1"/>
  <c r="AU17" i="1"/>
  <c r="AU16" i="1" s="1"/>
  <c r="AS17" i="1"/>
  <c r="AS16" i="1" s="1"/>
  <c r="AQ17" i="1"/>
  <c r="AQ16" i="1" s="1"/>
  <c r="AO17" i="1"/>
  <c r="AO16" i="1" s="1"/>
  <c r="AM17" i="1"/>
  <c r="AM16" i="1" s="1"/>
  <c r="AK17" i="1"/>
  <c r="AG17" i="1"/>
  <c r="AG16" i="1" s="1"/>
  <c r="AC17" i="1"/>
  <c r="AC16" i="1" s="1"/>
  <c r="Y17" i="1"/>
  <c r="W17" i="1"/>
  <c r="U17" i="1"/>
  <c r="U16" i="1" s="1"/>
  <c r="S17" i="1"/>
  <c r="S16" i="1" s="1"/>
  <c r="Q17" i="1"/>
  <c r="DM16" i="1"/>
  <c r="DL16" i="1"/>
  <c r="DJ16" i="1"/>
  <c r="DI16" i="1"/>
  <c r="DH16" i="1"/>
  <c r="DF16" i="1"/>
  <c r="DD16" i="1"/>
  <c r="DC16" i="1"/>
  <c r="DB16" i="1"/>
  <c r="CZ16" i="1"/>
  <c r="CX16" i="1"/>
  <c r="CV16" i="1"/>
  <c r="CU16" i="1"/>
  <c r="CT16" i="1"/>
  <c r="CR16" i="1"/>
  <c r="CQ16" i="1"/>
  <c r="CP16" i="1"/>
  <c r="CO16" i="1"/>
  <c r="CN16" i="1"/>
  <c r="CL16" i="1"/>
  <c r="CJ16" i="1"/>
  <c r="CI16" i="1"/>
  <c r="CH16" i="1"/>
  <c r="CF16" i="1"/>
  <c r="CD16" i="1"/>
  <c r="CB16" i="1"/>
  <c r="BZ16" i="1"/>
  <c r="BY16" i="1"/>
  <c r="BX16" i="1"/>
  <c r="BW16" i="1"/>
  <c r="BV16" i="1"/>
  <c r="BT16" i="1"/>
  <c r="BS16" i="1"/>
  <c r="BR16" i="1"/>
  <c r="BP16" i="1"/>
  <c r="BN16" i="1"/>
  <c r="BL16" i="1"/>
  <c r="BK16" i="1"/>
  <c r="BJ16" i="1"/>
  <c r="BH16" i="1"/>
  <c r="BG16" i="1"/>
  <c r="BF16" i="1"/>
  <c r="BD16" i="1"/>
  <c r="BB16" i="1"/>
  <c r="AZ16" i="1"/>
  <c r="AX16" i="1"/>
  <c r="AV16" i="1"/>
  <c r="AT16" i="1"/>
  <c r="AR16" i="1"/>
  <c r="AP16" i="1"/>
  <c r="AN16" i="1"/>
  <c r="AL16" i="1"/>
  <c r="AK16" i="1"/>
  <c r="AJ16" i="1"/>
  <c r="AI16" i="1"/>
  <c r="AH16" i="1"/>
  <c r="AF16" i="1"/>
  <c r="AE16" i="1"/>
  <c r="AD16" i="1"/>
  <c r="AB16" i="1"/>
  <c r="Y16" i="1"/>
  <c r="X16" i="1"/>
  <c r="W16" i="1"/>
  <c r="V16" i="1"/>
  <c r="T16" i="1"/>
  <c r="R16" i="1"/>
  <c r="Q16" i="1"/>
  <c r="P16" i="1"/>
  <c r="W42" i="1" l="1"/>
  <c r="BY32" i="1"/>
  <c r="Y18" i="1"/>
  <c r="BC18" i="1"/>
  <c r="CA18" i="1"/>
  <c r="CM18" i="1"/>
  <c r="DK18" i="1"/>
  <c r="DO21" i="1"/>
  <c r="DO23" i="1"/>
  <c r="DE32" i="1"/>
  <c r="AG35" i="1"/>
  <c r="DO43" i="1"/>
  <c r="CY49" i="1"/>
  <c r="AO49" i="1"/>
  <c r="AK60" i="1"/>
  <c r="BU60" i="1"/>
  <c r="DE60" i="1"/>
  <c r="W60" i="1"/>
  <c r="AS18" i="1"/>
  <c r="BE18" i="1"/>
  <c r="DN19" i="1"/>
  <c r="S18" i="1"/>
  <c r="DO31" i="1"/>
  <c r="BU32" i="1"/>
  <c r="DE49" i="1"/>
  <c r="AG71" i="1"/>
  <c r="AU71" i="1"/>
  <c r="BG71" i="1"/>
  <c r="BS71" i="1"/>
  <c r="CE71" i="1"/>
  <c r="CQ71" i="1"/>
  <c r="DC71" i="1"/>
  <c r="DO73" i="1"/>
  <c r="DO74" i="1"/>
  <c r="CG71" i="1"/>
  <c r="CS71" i="1"/>
  <c r="BC71" i="1"/>
  <c r="CM104" i="1"/>
  <c r="AK114" i="1"/>
  <c r="AW114" i="1"/>
  <c r="BA118" i="1"/>
  <c r="BM118" i="1"/>
  <c r="CK118" i="1"/>
  <c r="CW118" i="1"/>
  <c r="AU118" i="1"/>
  <c r="CE118" i="1"/>
  <c r="BC138" i="1"/>
  <c r="BO138" i="1"/>
  <c r="CA138" i="1"/>
  <c r="CM138" i="1"/>
  <c r="CY138" i="1"/>
  <c r="DK138" i="1"/>
  <c r="DO141" i="1"/>
  <c r="DO142" i="1"/>
  <c r="DO217" i="1"/>
  <c r="CE49" i="1"/>
  <c r="AQ144" i="1"/>
  <c r="AQ138" i="1" s="1"/>
  <c r="DN144" i="1"/>
  <c r="BM32" i="1"/>
  <c r="U114" i="1"/>
  <c r="AM114" i="1"/>
  <c r="AY114" i="1"/>
  <c r="BM114" i="1"/>
  <c r="BY114" i="1"/>
  <c r="CK114" i="1"/>
  <c r="CW114" i="1"/>
  <c r="BS118" i="1"/>
  <c r="DC118" i="1"/>
  <c r="CW32" i="1"/>
  <c r="AI471" i="1"/>
  <c r="AC35" i="1"/>
  <c r="AS35" i="1"/>
  <c r="BE35" i="1"/>
  <c r="BS35" i="1"/>
  <c r="CE35" i="1"/>
  <c r="BO71" i="1"/>
  <c r="CY71" i="1"/>
  <c r="U104" i="1"/>
  <c r="AY104" i="1"/>
  <c r="BK104" i="1"/>
  <c r="BW104" i="1"/>
  <c r="DG104" i="1"/>
  <c r="AK104" i="1"/>
  <c r="BI104" i="1"/>
  <c r="BU104" i="1"/>
  <c r="CG104" i="1"/>
  <c r="CS104" i="1"/>
  <c r="DE104" i="1"/>
  <c r="U18" i="1"/>
  <c r="CQ35" i="1"/>
  <c r="AQ18" i="1"/>
  <c r="BO18" i="1"/>
  <c r="CY18" i="1"/>
  <c r="DO20" i="1"/>
  <c r="DO22" i="1"/>
  <c r="BQ32" i="1"/>
  <c r="CC32" i="1"/>
  <c r="CO32" i="1"/>
  <c r="AU35" i="1"/>
  <c r="DO45" i="1"/>
  <c r="DO47" i="1"/>
  <c r="DO48" i="1"/>
  <c r="CQ49" i="1"/>
  <c r="S60" i="1"/>
  <c r="BI60" i="1"/>
  <c r="CS60" i="1"/>
  <c r="CM60" i="1"/>
  <c r="AS71" i="1"/>
  <c r="BE71" i="1"/>
  <c r="BQ71" i="1"/>
  <c r="CC71" i="1"/>
  <c r="CO71" i="1"/>
  <c r="DA71" i="1"/>
  <c r="AK71" i="1"/>
  <c r="AW71" i="1"/>
  <c r="BA84" i="1"/>
  <c r="CK84" i="1"/>
  <c r="CW84" i="1"/>
  <c r="AO84" i="1"/>
  <c r="U118" i="1"/>
  <c r="AC118" i="1"/>
  <c r="AW138" i="1"/>
  <c r="AS84" i="1"/>
  <c r="BE84" i="1"/>
  <c r="BQ84" i="1"/>
  <c r="CC84" i="1"/>
  <c r="CO84" i="1"/>
  <c r="DA84" i="1"/>
  <c r="Q104" i="1"/>
  <c r="AO114" i="1"/>
  <c r="BA114" i="1"/>
  <c r="BO114" i="1"/>
  <c r="CA114" i="1"/>
  <c r="CM114" i="1"/>
  <c r="CY114" i="1"/>
  <c r="AC114" i="1"/>
  <c r="AS114" i="1"/>
  <c r="BE114" i="1"/>
  <c r="DO198" i="1"/>
  <c r="DO203" i="1"/>
  <c r="U321" i="1"/>
  <c r="AM321" i="1"/>
  <c r="AY321" i="1"/>
  <c r="BK321" i="1"/>
  <c r="BW321" i="1"/>
  <c r="CI321" i="1"/>
  <c r="CU321" i="1"/>
  <c r="DG321" i="1"/>
  <c r="DO326" i="1"/>
  <c r="BC321" i="1"/>
  <c r="BJ341" i="1"/>
  <c r="DO375" i="1"/>
  <c r="U377" i="1"/>
  <c r="AY377" i="1"/>
  <c r="BK377" i="1"/>
  <c r="BW377" i="1"/>
  <c r="CI377" i="1"/>
  <c r="CU377" i="1"/>
  <c r="DG377" i="1"/>
  <c r="BC377" i="1"/>
  <c r="DO389" i="1"/>
  <c r="DO390" i="1"/>
  <c r="CQ422" i="1"/>
  <c r="DN445" i="1"/>
  <c r="W254" i="1"/>
  <c r="BS254" i="1"/>
  <c r="CQ254" i="1"/>
  <c r="BY254" i="1"/>
  <c r="CK254" i="1"/>
  <c r="BO377" i="1"/>
  <c r="CA377" i="1"/>
  <c r="U422" i="1"/>
  <c r="AK445" i="1"/>
  <c r="BU445" i="1"/>
  <c r="DE445" i="1"/>
  <c r="DO468" i="1"/>
  <c r="U357" i="1"/>
  <c r="BY357" i="1"/>
  <c r="DO368" i="1"/>
  <c r="DO369" i="1"/>
  <c r="DI422" i="1"/>
  <c r="BY422" i="1"/>
  <c r="DO192" i="1"/>
  <c r="AC254" i="1"/>
  <c r="AU254" i="1"/>
  <c r="CA306" i="1"/>
  <c r="CO306" i="1"/>
  <c r="S341" i="1"/>
  <c r="DO345" i="1"/>
  <c r="AO341" i="1"/>
  <c r="BM341" i="1"/>
  <c r="BY341" i="1"/>
  <c r="AC341" i="1"/>
  <c r="Q351" i="1"/>
  <c r="DO351" i="1" s="1"/>
  <c r="DO354" i="1"/>
  <c r="BC445" i="1"/>
  <c r="CM445" i="1"/>
  <c r="DO215" i="1"/>
  <c r="DO298" i="1"/>
  <c r="DO299" i="1"/>
  <c r="DM291" i="1"/>
  <c r="AG321" i="1"/>
  <c r="AU321" i="1"/>
  <c r="BS321" i="1"/>
  <c r="CE321" i="1"/>
  <c r="CQ321" i="1"/>
  <c r="AW397" i="1"/>
  <c r="BI397" i="1"/>
  <c r="BU397" i="1"/>
  <c r="CG397" i="1"/>
  <c r="CS397" i="1"/>
  <c r="DE397" i="1"/>
  <c r="W138" i="1"/>
  <c r="DA163" i="1"/>
  <c r="U254" i="1"/>
  <c r="AS265" i="1"/>
  <c r="BE265" i="1"/>
  <c r="CC265" i="1"/>
  <c r="CO265" i="1"/>
  <c r="DO288" i="1"/>
  <c r="DO289" i="1"/>
  <c r="DO290" i="1"/>
  <c r="U291" i="1"/>
  <c r="AM291" i="1"/>
  <c r="AY291" i="1"/>
  <c r="BK291" i="1"/>
  <c r="BW291" i="1"/>
  <c r="CI291" i="1"/>
  <c r="CU291" i="1"/>
  <c r="DG291" i="1"/>
  <c r="BE306" i="1"/>
  <c r="S306" i="1"/>
  <c r="AW306" i="1"/>
  <c r="BU306" i="1"/>
  <c r="S321" i="1"/>
  <c r="AW321" i="1"/>
  <c r="CS321" i="1"/>
  <c r="CA321" i="1"/>
  <c r="DO328" i="1"/>
  <c r="AG327" i="1"/>
  <c r="AU327" i="1"/>
  <c r="BG327" i="1"/>
  <c r="BS327" i="1"/>
  <c r="CE327" i="1"/>
  <c r="CQ327" i="1"/>
  <c r="DC327" i="1"/>
  <c r="DO340" i="1"/>
  <c r="P341" i="1"/>
  <c r="AL341" i="1"/>
  <c r="AO357" i="1"/>
  <c r="BM357" i="1"/>
  <c r="CW357" i="1"/>
  <c r="DI357" i="1"/>
  <c r="DN397" i="1"/>
  <c r="BC422" i="1"/>
  <c r="Q422" i="1"/>
  <c r="AU422" i="1"/>
  <c r="CE422" i="1"/>
  <c r="AC445" i="1"/>
  <c r="AS445" i="1"/>
  <c r="BE445" i="1"/>
  <c r="BQ445" i="1"/>
  <c r="CC445" i="1"/>
  <c r="CO445" i="1"/>
  <c r="DA445" i="1"/>
  <c r="DO447" i="1"/>
  <c r="DO448" i="1"/>
  <c r="DO449" i="1"/>
  <c r="BI445" i="1"/>
  <c r="CG445" i="1"/>
  <c r="CS445" i="1"/>
  <c r="DO450" i="1"/>
  <c r="DO451" i="1"/>
  <c r="DO452" i="1"/>
  <c r="DO453" i="1"/>
  <c r="DO454" i="1"/>
  <c r="DO455" i="1"/>
  <c r="BI18" i="1"/>
  <c r="BU18" i="1"/>
  <c r="DE18" i="1"/>
  <c r="AY18" i="1"/>
  <c r="DO33" i="1"/>
  <c r="DM471" i="1"/>
  <c r="W18" i="1"/>
  <c r="AO18" i="1"/>
  <c r="BA18" i="1"/>
  <c r="BM18" i="1"/>
  <c r="BY18" i="1"/>
  <c r="CK18" i="1"/>
  <c r="CW18" i="1"/>
  <c r="DI18" i="1"/>
  <c r="AC18" i="1"/>
  <c r="AK32" i="1"/>
  <c r="AW32" i="1"/>
  <c r="DO37" i="1"/>
  <c r="DO38" i="1"/>
  <c r="DO40" i="1"/>
  <c r="DO41" i="1"/>
  <c r="DO58" i="1"/>
  <c r="AG56" i="1"/>
  <c r="DO59" i="1"/>
  <c r="AO60" i="1"/>
  <c r="BA60" i="1"/>
  <c r="BM60" i="1"/>
  <c r="BY60" i="1"/>
  <c r="CK60" i="1"/>
  <c r="CW60" i="1"/>
  <c r="AO71" i="1"/>
  <c r="BA71" i="1"/>
  <c r="BM71" i="1"/>
  <c r="BY71" i="1"/>
  <c r="CK71" i="1"/>
  <c r="CW71" i="1"/>
  <c r="DI71" i="1"/>
  <c r="AK79" i="1"/>
  <c r="AW79" i="1"/>
  <c r="BI79" i="1"/>
  <c r="BU79" i="1"/>
  <c r="CG79" i="1"/>
  <c r="CS79" i="1"/>
  <c r="DE79" i="1"/>
  <c r="S79" i="1"/>
  <c r="U84" i="1"/>
  <c r="AY84" i="1"/>
  <c r="BK84" i="1"/>
  <c r="BW84" i="1"/>
  <c r="CI84" i="1"/>
  <c r="DG84" i="1"/>
  <c r="BG18" i="1"/>
  <c r="BS18" i="1"/>
  <c r="CE18" i="1"/>
  <c r="CQ18" i="1"/>
  <c r="DC18" i="1"/>
  <c r="U32" i="1"/>
  <c r="AM32" i="1"/>
  <c r="AY32" i="1"/>
  <c r="S35" i="1"/>
  <c r="AO42" i="1"/>
  <c r="BM42" i="1"/>
  <c r="BY42" i="1"/>
  <c r="CW42" i="1"/>
  <c r="DI42" i="1"/>
  <c r="BA42" i="1"/>
  <c r="CK42" i="1"/>
  <c r="DO51" i="1"/>
  <c r="DO53" i="1"/>
  <c r="AU49" i="1"/>
  <c r="BU49" i="1"/>
  <c r="DO64" i="1"/>
  <c r="DO70" i="1"/>
  <c r="U79" i="1"/>
  <c r="AM79" i="1"/>
  <c r="AY79" i="1"/>
  <c r="BK79" i="1"/>
  <c r="BW79" i="1"/>
  <c r="CI79" i="1"/>
  <c r="CU79" i="1"/>
  <c r="DG79" i="1"/>
  <c r="CO18" i="1"/>
  <c r="BK35" i="1"/>
  <c r="CU35" i="1"/>
  <c r="U35" i="1"/>
  <c r="AY35" i="1"/>
  <c r="BW35" i="1"/>
  <c r="CI35" i="1"/>
  <c r="DG35" i="1"/>
  <c r="AG49" i="1"/>
  <c r="BI49" i="1"/>
  <c r="BW49" i="1"/>
  <c r="CO49" i="1"/>
  <c r="W49" i="1"/>
  <c r="AQ49" i="1"/>
  <c r="BS49" i="1"/>
  <c r="DN49" i="1"/>
  <c r="U56" i="1"/>
  <c r="AM56" i="1"/>
  <c r="AY56" i="1"/>
  <c r="BK56" i="1"/>
  <c r="BW56" i="1"/>
  <c r="CI56" i="1"/>
  <c r="CU56" i="1"/>
  <c r="DG56" i="1"/>
  <c r="AS60" i="1"/>
  <c r="BE60" i="1"/>
  <c r="BQ60" i="1"/>
  <c r="CC60" i="1"/>
  <c r="CO60" i="1"/>
  <c r="DA60" i="1"/>
  <c r="AC60" i="1"/>
  <c r="AC71" i="1"/>
  <c r="CC18" i="1"/>
  <c r="W32" i="1"/>
  <c r="DO19" i="1"/>
  <c r="AG18" i="1"/>
  <c r="AU18" i="1"/>
  <c r="DG18" i="1"/>
  <c r="BK18" i="1"/>
  <c r="BW18" i="1"/>
  <c r="CI18" i="1"/>
  <c r="CU18" i="1"/>
  <c r="AL18" i="1"/>
  <c r="BO32" i="1"/>
  <c r="CA32" i="1"/>
  <c r="CM32" i="1"/>
  <c r="CY32" i="1"/>
  <c r="DO34" i="1"/>
  <c r="DI35" i="1"/>
  <c r="BM35" i="1"/>
  <c r="CW35" i="1"/>
  <c r="DN42" i="1"/>
  <c r="U49" i="1"/>
  <c r="DK49" i="1"/>
  <c r="W56" i="1"/>
  <c r="AO56" i="1"/>
  <c r="BA56" i="1"/>
  <c r="BM56" i="1"/>
  <c r="BY56" i="1"/>
  <c r="CK56" i="1"/>
  <c r="CW56" i="1"/>
  <c r="DI56" i="1"/>
  <c r="DO72" i="1"/>
  <c r="Q71" i="1"/>
  <c r="AC84" i="1"/>
  <c r="DO96" i="1"/>
  <c r="DO97" i="1"/>
  <c r="DO17" i="1"/>
  <c r="DO16" i="1" s="1"/>
  <c r="BQ18" i="1"/>
  <c r="CS18" i="1"/>
  <c r="AK18" i="1"/>
  <c r="DO25" i="1"/>
  <c r="DO26" i="1"/>
  <c r="DO27" i="1"/>
  <c r="DO28" i="1"/>
  <c r="DO29" i="1"/>
  <c r="DO30" i="1"/>
  <c r="DN32" i="1"/>
  <c r="DO36" i="1"/>
  <c r="AM35" i="1"/>
  <c r="Q42" i="1"/>
  <c r="DO44" i="1"/>
  <c r="AU42" i="1"/>
  <c r="BG42" i="1"/>
  <c r="CE42" i="1"/>
  <c r="CQ42" i="1"/>
  <c r="DN60" i="1"/>
  <c r="CD84" i="1"/>
  <c r="CE95" i="1"/>
  <c r="CE84" i="1" s="1"/>
  <c r="DA18" i="1"/>
  <c r="AW18" i="1"/>
  <c r="CG18" i="1"/>
  <c r="CQ32" i="1"/>
  <c r="AO35" i="1"/>
  <c r="BA35" i="1"/>
  <c r="CC35" i="1"/>
  <c r="CO35" i="1"/>
  <c r="U60" i="1"/>
  <c r="AM60" i="1"/>
  <c r="AY60" i="1"/>
  <c r="BK60" i="1"/>
  <c r="BW60" i="1"/>
  <c r="CI60" i="1"/>
  <c r="CU60" i="1"/>
  <c r="DG60" i="1"/>
  <c r="DO65" i="1"/>
  <c r="DO66" i="1"/>
  <c r="DO67" i="1"/>
  <c r="U71" i="1"/>
  <c r="AM71" i="1"/>
  <c r="AY71" i="1"/>
  <c r="BK71" i="1"/>
  <c r="BW71" i="1"/>
  <c r="CI71" i="1"/>
  <c r="CU71" i="1"/>
  <c r="DG71" i="1"/>
  <c r="DO76" i="1"/>
  <c r="DO77" i="1"/>
  <c r="DO78" i="1"/>
  <c r="DO61" i="1"/>
  <c r="AG60" i="1"/>
  <c r="AU60" i="1"/>
  <c r="BG60" i="1"/>
  <c r="BS60" i="1"/>
  <c r="CE60" i="1"/>
  <c r="CQ60" i="1"/>
  <c r="DC60" i="1"/>
  <c r="DO62" i="1"/>
  <c r="DO63" i="1"/>
  <c r="DO68" i="1"/>
  <c r="DO69" i="1"/>
  <c r="S71" i="1"/>
  <c r="DN71" i="1"/>
  <c r="Y84" i="1"/>
  <c r="AQ84" i="1"/>
  <c r="BC84" i="1"/>
  <c r="BO84" i="1"/>
  <c r="CA84" i="1"/>
  <c r="CM84" i="1"/>
  <c r="CY84" i="1"/>
  <c r="DK84" i="1"/>
  <c r="S104" i="1"/>
  <c r="DO109" i="1"/>
  <c r="DO110" i="1"/>
  <c r="DO111" i="1"/>
  <c r="S114" i="1"/>
  <c r="BK114" i="1"/>
  <c r="BW114" i="1"/>
  <c r="CI114" i="1"/>
  <c r="CU114" i="1"/>
  <c r="AK118" i="1"/>
  <c r="AW118" i="1"/>
  <c r="BI118" i="1"/>
  <c r="BU118" i="1"/>
  <c r="CG118" i="1"/>
  <c r="CS118" i="1"/>
  <c r="DE118" i="1"/>
  <c r="DO127" i="1"/>
  <c r="CW138" i="1"/>
  <c r="AO138" i="1"/>
  <c r="BA138" i="1"/>
  <c r="BY138" i="1"/>
  <c r="CK138" i="1"/>
  <c r="DI138" i="1"/>
  <c r="DO146" i="1"/>
  <c r="DO147" i="1"/>
  <c r="AK151" i="1"/>
  <c r="AW151" i="1"/>
  <c r="BI151" i="1"/>
  <c r="BU151" i="1"/>
  <c r="CG151" i="1"/>
  <c r="CS151" i="1"/>
  <c r="DE151" i="1"/>
  <c r="DO193" i="1"/>
  <c r="DO222" i="1"/>
  <c r="AM118" i="1"/>
  <c r="AY118" i="1"/>
  <c r="BK118" i="1"/>
  <c r="BW118" i="1"/>
  <c r="S118" i="1"/>
  <c r="DN159" i="1"/>
  <c r="W118" i="1"/>
  <c r="DO124" i="1"/>
  <c r="CI118" i="1"/>
  <c r="CU118" i="1"/>
  <c r="DG118" i="1"/>
  <c r="DO130" i="1"/>
  <c r="DO131" i="1"/>
  <c r="DO132" i="1"/>
  <c r="DO133" i="1"/>
  <c r="DO134" i="1"/>
  <c r="DO136" i="1"/>
  <c r="DO137" i="1"/>
  <c r="AC138" i="1"/>
  <c r="DN138" i="1"/>
  <c r="BS138" i="1"/>
  <c r="DO150" i="1"/>
  <c r="AO151" i="1"/>
  <c r="BA151" i="1"/>
  <c r="BM151" i="1"/>
  <c r="BY151" i="1"/>
  <c r="CK151" i="1"/>
  <c r="CW151" i="1"/>
  <c r="DI151" i="1"/>
  <c r="DI60" i="1"/>
  <c r="Y71" i="1"/>
  <c r="DO75" i="1"/>
  <c r="DO80" i="1"/>
  <c r="DO81" i="1"/>
  <c r="DO82" i="1"/>
  <c r="Q79" i="1"/>
  <c r="AU79" i="1"/>
  <c r="BG79" i="1"/>
  <c r="BS79" i="1"/>
  <c r="CE79" i="1"/>
  <c r="CQ79" i="1"/>
  <c r="DC79" i="1"/>
  <c r="S84" i="1"/>
  <c r="AK84" i="1"/>
  <c r="AW84" i="1"/>
  <c r="BI84" i="1"/>
  <c r="BU84" i="1"/>
  <c r="CG84" i="1"/>
  <c r="CS84" i="1"/>
  <c r="DE84" i="1"/>
  <c r="DO95" i="1"/>
  <c r="DO103" i="1"/>
  <c r="Y104" i="1"/>
  <c r="AO104" i="1"/>
  <c r="BA104" i="1"/>
  <c r="BM104" i="1"/>
  <c r="BY104" i="1"/>
  <c r="CK104" i="1"/>
  <c r="CW104" i="1"/>
  <c r="DI104" i="1"/>
  <c r="DO112" i="1"/>
  <c r="DO113" i="1"/>
  <c r="Y114" i="1"/>
  <c r="BQ114" i="1"/>
  <c r="CC114" i="1"/>
  <c r="CO114" i="1"/>
  <c r="DA114" i="1"/>
  <c r="DO116" i="1"/>
  <c r="DO117" i="1"/>
  <c r="BG114" i="1"/>
  <c r="BS114" i="1"/>
  <c r="CE114" i="1"/>
  <c r="CQ114" i="1"/>
  <c r="DC114" i="1"/>
  <c r="Y118" i="1"/>
  <c r="AQ118" i="1"/>
  <c r="BC118" i="1"/>
  <c r="BO118" i="1"/>
  <c r="CA118" i="1"/>
  <c r="CM118" i="1"/>
  <c r="CY118" i="1"/>
  <c r="DK118" i="1"/>
  <c r="AQ151" i="1"/>
  <c r="BC151" i="1"/>
  <c r="BO151" i="1"/>
  <c r="CA151" i="1"/>
  <c r="CM151" i="1"/>
  <c r="CY151" i="1"/>
  <c r="DK151" i="1"/>
  <c r="AC163" i="1"/>
  <c r="AS163" i="1"/>
  <c r="BE163" i="1"/>
  <c r="CC163" i="1"/>
  <c r="CO163" i="1"/>
  <c r="DO196" i="1"/>
  <c r="DO201" i="1"/>
  <c r="DO213" i="1"/>
  <c r="AS104" i="1"/>
  <c r="BQ104" i="1"/>
  <c r="DN104" i="1"/>
  <c r="AC104" i="1"/>
  <c r="DE114" i="1"/>
  <c r="AS118" i="1"/>
  <c r="BE118" i="1"/>
  <c r="BQ118" i="1"/>
  <c r="CC118" i="1"/>
  <c r="CO118" i="1"/>
  <c r="DA118" i="1"/>
  <c r="DN118" i="1"/>
  <c r="DO123" i="1"/>
  <c r="DO125" i="1"/>
  <c r="DO126" i="1"/>
  <c r="DO129" i="1"/>
  <c r="S138" i="1"/>
  <c r="AK138" i="1"/>
  <c r="BI138" i="1"/>
  <c r="BU138" i="1"/>
  <c r="CS138" i="1"/>
  <c r="DE138" i="1"/>
  <c r="U159" i="1"/>
  <c r="DO208" i="1"/>
  <c r="W84" i="1"/>
  <c r="DO98" i="1"/>
  <c r="DO101" i="1"/>
  <c r="DO105" i="1"/>
  <c r="DO106" i="1"/>
  <c r="AG104" i="1"/>
  <c r="AU104" i="1"/>
  <c r="BG104" i="1"/>
  <c r="BS104" i="1"/>
  <c r="CE104" i="1"/>
  <c r="CQ104" i="1"/>
  <c r="DC104" i="1"/>
  <c r="DO107" i="1"/>
  <c r="DO108" i="1"/>
  <c r="DO115" i="1"/>
  <c r="BI114" i="1"/>
  <c r="BU114" i="1"/>
  <c r="CG114" i="1"/>
  <c r="CS114" i="1"/>
  <c r="Q118" i="1"/>
  <c r="AG118" i="1"/>
  <c r="DO120" i="1"/>
  <c r="DO121" i="1"/>
  <c r="DO122" i="1"/>
  <c r="U138" i="1"/>
  <c r="DO143" i="1"/>
  <c r="DO144" i="1"/>
  <c r="DO190" i="1"/>
  <c r="DO200" i="1"/>
  <c r="DO139" i="1"/>
  <c r="AG138" i="1"/>
  <c r="AU138" i="1"/>
  <c r="BG138" i="1"/>
  <c r="CE138" i="1"/>
  <c r="CQ138" i="1"/>
  <c r="DO140" i="1"/>
  <c r="U151" i="1"/>
  <c r="W159" i="1"/>
  <c r="DO164" i="1"/>
  <c r="DO165" i="1"/>
  <c r="AU163" i="1"/>
  <c r="BG163" i="1"/>
  <c r="BS163" i="1"/>
  <c r="CE163" i="1"/>
  <c r="CQ163" i="1"/>
  <c r="DC163" i="1"/>
  <c r="DO166" i="1"/>
  <c r="DO167" i="1"/>
  <c r="DO171" i="1"/>
  <c r="DO172" i="1"/>
  <c r="DO173" i="1"/>
  <c r="DO174" i="1"/>
  <c r="DO175" i="1"/>
  <c r="DO176" i="1"/>
  <c r="DO177" i="1"/>
  <c r="DO178" i="1"/>
  <c r="DO179" i="1"/>
  <c r="DO184" i="1"/>
  <c r="DO185" i="1"/>
  <c r="DO189" i="1"/>
  <c r="DO195" i="1"/>
  <c r="DO205" i="1"/>
  <c r="DO219" i="1"/>
  <c r="DO220" i="1"/>
  <c r="DO256" i="1"/>
  <c r="DO263" i="1"/>
  <c r="DO266" i="1"/>
  <c r="AU265" i="1"/>
  <c r="BG265" i="1"/>
  <c r="BS265" i="1"/>
  <c r="CE265" i="1"/>
  <c r="CQ265" i="1"/>
  <c r="DC265" i="1"/>
  <c r="Q265" i="1"/>
  <c r="AE265" i="1"/>
  <c r="AE471" i="1" s="1"/>
  <c r="DN265" i="1"/>
  <c r="AQ265" i="1"/>
  <c r="BC265" i="1"/>
  <c r="BO265" i="1"/>
  <c r="CA265" i="1"/>
  <c r="CM265" i="1"/>
  <c r="CY265" i="1"/>
  <c r="DK265" i="1"/>
  <c r="DO272" i="1"/>
  <c r="AM274" i="1"/>
  <c r="AY274" i="1"/>
  <c r="BK274" i="1"/>
  <c r="BW274" i="1"/>
  <c r="CI274" i="1"/>
  <c r="CU274" i="1"/>
  <c r="DG274" i="1"/>
  <c r="DO280" i="1"/>
  <c r="DO281" i="1"/>
  <c r="DO282" i="1"/>
  <c r="DO283" i="1"/>
  <c r="DO284" i="1"/>
  <c r="AC291" i="1"/>
  <c r="DN291" i="1"/>
  <c r="BE291" i="1"/>
  <c r="BQ291" i="1"/>
  <c r="CC291" i="1"/>
  <c r="CO291" i="1"/>
  <c r="DA291" i="1"/>
  <c r="AL306" i="1"/>
  <c r="DO307" i="1"/>
  <c r="AG306" i="1"/>
  <c r="BI306" i="1"/>
  <c r="CS306" i="1"/>
  <c r="DG306" i="1"/>
  <c r="DO309" i="1"/>
  <c r="Y306" i="1"/>
  <c r="BC306" i="1"/>
  <c r="DO311" i="1"/>
  <c r="BQ306" i="1"/>
  <c r="DA306" i="1"/>
  <c r="AO321" i="1"/>
  <c r="BA321" i="1"/>
  <c r="BM321" i="1"/>
  <c r="BY321" i="1"/>
  <c r="CK321" i="1"/>
  <c r="CW321" i="1"/>
  <c r="DI321" i="1"/>
  <c r="CM377" i="1"/>
  <c r="DO233" i="1"/>
  <c r="DO234" i="1"/>
  <c r="DO241" i="1"/>
  <c r="DO242" i="1"/>
  <c r="DO243" i="1"/>
  <c r="DO248" i="1"/>
  <c r="DO249" i="1"/>
  <c r="CX254" i="1"/>
  <c r="U265" i="1"/>
  <c r="AK265" i="1"/>
  <c r="AW265" i="1"/>
  <c r="BI265" i="1"/>
  <c r="BU265" i="1"/>
  <c r="CG265" i="1"/>
  <c r="CS265" i="1"/>
  <c r="DE265" i="1"/>
  <c r="DO267" i="1"/>
  <c r="DO268" i="1"/>
  <c r="DO271" i="1"/>
  <c r="DO273" i="1"/>
  <c r="AC286" i="1"/>
  <c r="DO292" i="1"/>
  <c r="AU291" i="1"/>
  <c r="BG291" i="1"/>
  <c r="BS291" i="1"/>
  <c r="CE291" i="1"/>
  <c r="CQ291" i="1"/>
  <c r="DC291" i="1"/>
  <c r="DO293" i="1"/>
  <c r="AG291" i="1"/>
  <c r="DO294" i="1"/>
  <c r="DO295" i="1"/>
  <c r="DO296" i="1"/>
  <c r="DO297" i="1"/>
  <c r="AK306" i="1"/>
  <c r="BW306" i="1"/>
  <c r="CI306" i="1"/>
  <c r="AS306" i="1"/>
  <c r="Y321" i="1"/>
  <c r="BO321" i="1"/>
  <c r="CY321" i="1"/>
  <c r="U327" i="1"/>
  <c r="BY327" i="1"/>
  <c r="CK327" i="1"/>
  <c r="BO327" i="1"/>
  <c r="CA327" i="1"/>
  <c r="CM327" i="1"/>
  <c r="CY327" i="1"/>
  <c r="DI341" i="1"/>
  <c r="U279" i="1"/>
  <c r="AK291" i="1"/>
  <c r="AW291" i="1"/>
  <c r="BI291" i="1"/>
  <c r="BU291" i="1"/>
  <c r="CG291" i="1"/>
  <c r="CS291" i="1"/>
  <c r="DE291" i="1"/>
  <c r="AC321" i="1"/>
  <c r="AS321" i="1"/>
  <c r="BE321" i="1"/>
  <c r="BQ321" i="1"/>
  <c r="BM327" i="1"/>
  <c r="DI327" i="1"/>
  <c r="Y341" i="1"/>
  <c r="AQ341" i="1"/>
  <c r="BC341" i="1"/>
  <c r="BO341" i="1"/>
  <c r="CA341" i="1"/>
  <c r="CM341" i="1"/>
  <c r="CY341" i="1"/>
  <c r="DK341" i="1"/>
  <c r="DO346" i="1"/>
  <c r="DO236" i="1"/>
  <c r="DO246" i="1"/>
  <c r="DO247" i="1"/>
  <c r="AS254" i="1"/>
  <c r="BE254" i="1"/>
  <c r="BQ254" i="1"/>
  <c r="CC254" i="1"/>
  <c r="CO254" i="1"/>
  <c r="DA254" i="1"/>
  <c r="DO257" i="1"/>
  <c r="DO258" i="1"/>
  <c r="DO260" i="1"/>
  <c r="AG254" i="1"/>
  <c r="DN260" i="1"/>
  <c r="DI265" i="1"/>
  <c r="DO269" i="1"/>
  <c r="AO279" i="1"/>
  <c r="BA279" i="1"/>
  <c r="BY279" i="1"/>
  <c r="CK279" i="1"/>
  <c r="CW279" i="1"/>
  <c r="DI279" i="1"/>
  <c r="AK286" i="1"/>
  <c r="AW286" i="1"/>
  <c r="BI286" i="1"/>
  <c r="BU286" i="1"/>
  <c r="CG286" i="1"/>
  <c r="DO301" i="1"/>
  <c r="DO302" i="1"/>
  <c r="DO303" i="1"/>
  <c r="W306" i="1"/>
  <c r="BO306" i="1"/>
  <c r="CM306" i="1"/>
  <c r="CY306" i="1"/>
  <c r="DN306" i="1"/>
  <c r="DO316" i="1"/>
  <c r="DO317" i="1"/>
  <c r="DO318" i="1"/>
  <c r="DO322" i="1"/>
  <c r="DO323" i="1"/>
  <c r="DO324" i="1"/>
  <c r="Y327" i="1"/>
  <c r="AQ327" i="1"/>
  <c r="BC327" i="1"/>
  <c r="DO330" i="1"/>
  <c r="BI327" i="1"/>
  <c r="BU327" i="1"/>
  <c r="CG327" i="1"/>
  <c r="CS327" i="1"/>
  <c r="DO333" i="1"/>
  <c r="DO334" i="1"/>
  <c r="DO335" i="1"/>
  <c r="DO336" i="1"/>
  <c r="DO148" i="1"/>
  <c r="DO152" i="1"/>
  <c r="DO153" i="1"/>
  <c r="AU151" i="1"/>
  <c r="BG151" i="1"/>
  <c r="BS151" i="1"/>
  <c r="CE151" i="1"/>
  <c r="CQ151" i="1"/>
  <c r="DC151" i="1"/>
  <c r="DO157" i="1"/>
  <c r="DO158" i="1"/>
  <c r="AK159" i="1"/>
  <c r="AW159" i="1"/>
  <c r="BI159" i="1"/>
  <c r="BU159" i="1"/>
  <c r="CG159" i="1"/>
  <c r="CS159" i="1"/>
  <c r="DE159" i="1"/>
  <c r="AQ163" i="1"/>
  <c r="BO163" i="1"/>
  <c r="CA163" i="1"/>
  <c r="CY163" i="1"/>
  <c r="DK163" i="1"/>
  <c r="DO209" i="1"/>
  <c r="DO210" i="1"/>
  <c r="DO252" i="1"/>
  <c r="Q254" i="1"/>
  <c r="AK254" i="1"/>
  <c r="AW254" i="1"/>
  <c r="BI254" i="1"/>
  <c r="BU254" i="1"/>
  <c r="CG254" i="1"/>
  <c r="CS254" i="1"/>
  <c r="DE254" i="1"/>
  <c r="DO259" i="1"/>
  <c r="DO276" i="1"/>
  <c r="DO277" i="1"/>
  <c r="DO278" i="1"/>
  <c r="Y279" i="1"/>
  <c r="AO291" i="1"/>
  <c r="BA291" i="1"/>
  <c r="BM291" i="1"/>
  <c r="BY291" i="1"/>
  <c r="CK291" i="1"/>
  <c r="CW291" i="1"/>
  <c r="DI291" i="1"/>
  <c r="W291" i="1"/>
  <c r="DO312" i="1"/>
  <c r="DO313" i="1"/>
  <c r="BG306" i="1"/>
  <c r="DC306" i="1"/>
  <c r="DO342" i="1"/>
  <c r="DO343" i="1"/>
  <c r="DO344" i="1"/>
  <c r="DO352" i="1"/>
  <c r="DO353" i="1"/>
  <c r="DO356" i="1"/>
  <c r="AC357" i="1"/>
  <c r="DE357" i="1"/>
  <c r="AK357" i="1"/>
  <c r="AW357" i="1"/>
  <c r="BI357" i="1"/>
  <c r="BU357" i="1"/>
  <c r="CG357" i="1"/>
  <c r="CS357" i="1"/>
  <c r="BA357" i="1"/>
  <c r="AM377" i="1"/>
  <c r="DN392" i="1"/>
  <c r="AL377" i="1"/>
  <c r="AM392" i="1"/>
  <c r="DO206" i="1"/>
  <c r="DO211" i="1"/>
  <c r="DO223" i="1"/>
  <c r="DO224" i="1"/>
  <c r="DO225" i="1"/>
  <c r="DO226" i="1"/>
  <c r="DO227" i="1"/>
  <c r="DO228" i="1"/>
  <c r="DO229" i="1"/>
  <c r="DO230" i="1"/>
  <c r="DO231" i="1"/>
  <c r="DO235" i="1"/>
  <c r="DO244" i="1"/>
  <c r="DO245" i="1"/>
  <c r="DO250" i="1"/>
  <c r="AM254" i="1"/>
  <c r="AY254" i="1"/>
  <c r="BK254" i="1"/>
  <c r="BW254" i="1"/>
  <c r="CI254" i="1"/>
  <c r="CU254" i="1"/>
  <c r="DG254" i="1"/>
  <c r="DO264" i="1"/>
  <c r="S265" i="1"/>
  <c r="AC265" i="1"/>
  <c r="AK274" i="1"/>
  <c r="AW274" i="1"/>
  <c r="BI274" i="1"/>
  <c r="BU274" i="1"/>
  <c r="CG274" i="1"/>
  <c r="CS274" i="1"/>
  <c r="DE274" i="1"/>
  <c r="S274" i="1"/>
  <c r="DN279" i="1"/>
  <c r="AC279" i="1"/>
  <c r="W286" i="1"/>
  <c r="AO286" i="1"/>
  <c r="BA286" i="1"/>
  <c r="BM286" i="1"/>
  <c r="BY286" i="1"/>
  <c r="CK286" i="1"/>
  <c r="CW286" i="1"/>
  <c r="DI286" i="1"/>
  <c r="Y291" i="1"/>
  <c r="AQ291" i="1"/>
  <c r="BC291" i="1"/>
  <c r="BO291" i="1"/>
  <c r="CA291" i="1"/>
  <c r="CM291" i="1"/>
  <c r="CY291" i="1"/>
  <c r="DK291" i="1"/>
  <c r="BS306" i="1"/>
  <c r="CE306" i="1"/>
  <c r="CQ306" i="1"/>
  <c r="DE306" i="1"/>
  <c r="DO314" i="1"/>
  <c r="DO315" i="1"/>
  <c r="BK306" i="1"/>
  <c r="CU306" i="1"/>
  <c r="AK341" i="1"/>
  <c r="AW341" i="1"/>
  <c r="AM371" i="1"/>
  <c r="DN371" i="1"/>
  <c r="DN357" i="1" s="1"/>
  <c r="CC321" i="1"/>
  <c r="CO321" i="1"/>
  <c r="DA321" i="1"/>
  <c r="DN321" i="1"/>
  <c r="AO327" i="1"/>
  <c r="BA327" i="1"/>
  <c r="AS341" i="1"/>
  <c r="BE341" i="1"/>
  <c r="BQ341" i="1"/>
  <c r="CC341" i="1"/>
  <c r="CO341" i="1"/>
  <c r="DA341" i="1"/>
  <c r="BI341" i="1"/>
  <c r="BU341" i="1"/>
  <c r="CG341" i="1"/>
  <c r="CS341" i="1"/>
  <c r="DE341" i="1"/>
  <c r="Y357" i="1"/>
  <c r="AQ357" i="1"/>
  <c r="BC357" i="1"/>
  <c r="DO360" i="1"/>
  <c r="DO361" i="1"/>
  <c r="DO362" i="1"/>
  <c r="DO363" i="1"/>
  <c r="DO364" i="1"/>
  <c r="DO365" i="1"/>
  <c r="DO366" i="1"/>
  <c r="DO370" i="1"/>
  <c r="DO372" i="1"/>
  <c r="DO373" i="1"/>
  <c r="DO374" i="1"/>
  <c r="S377" i="1"/>
  <c r="AK377" i="1"/>
  <c r="AW377" i="1"/>
  <c r="BI377" i="1"/>
  <c r="BU377" i="1"/>
  <c r="CG377" i="1"/>
  <c r="CS377" i="1"/>
  <c r="DE377" i="1"/>
  <c r="S397" i="1"/>
  <c r="AK397" i="1"/>
  <c r="Y412" i="1"/>
  <c r="AQ412" i="1"/>
  <c r="BC412" i="1"/>
  <c r="BO412" i="1"/>
  <c r="CA412" i="1"/>
  <c r="CM412" i="1"/>
  <c r="CY412" i="1"/>
  <c r="DK412" i="1"/>
  <c r="AM422" i="1"/>
  <c r="AY422" i="1"/>
  <c r="DK422" i="1"/>
  <c r="BO422" i="1"/>
  <c r="CA422" i="1"/>
  <c r="CM422" i="1"/>
  <c r="CY422" i="1"/>
  <c r="DO428" i="1"/>
  <c r="DO435" i="1"/>
  <c r="Y445" i="1"/>
  <c r="DO456" i="1"/>
  <c r="DO457" i="1"/>
  <c r="U397" i="1"/>
  <c r="AC406" i="1"/>
  <c r="AS406" i="1"/>
  <c r="BE406" i="1"/>
  <c r="BQ406" i="1"/>
  <c r="CC406" i="1"/>
  <c r="CO406" i="1"/>
  <c r="DA406" i="1"/>
  <c r="DN406" i="1"/>
  <c r="AC412" i="1"/>
  <c r="DN422" i="1"/>
  <c r="CW377" i="1"/>
  <c r="DO388" i="1"/>
  <c r="AM399" i="1"/>
  <c r="AM397" i="1" s="1"/>
  <c r="AY397" i="1"/>
  <c r="BK397" i="1"/>
  <c r="BW397" i="1"/>
  <c r="CI397" i="1"/>
  <c r="CU397" i="1"/>
  <c r="DG397" i="1"/>
  <c r="DO407" i="1"/>
  <c r="DO408" i="1"/>
  <c r="DO409" i="1"/>
  <c r="DO410" i="1"/>
  <c r="DO411" i="1"/>
  <c r="DO413" i="1"/>
  <c r="DO414" i="1"/>
  <c r="AG412" i="1"/>
  <c r="AU412" i="1"/>
  <c r="BG412" i="1"/>
  <c r="BS412" i="1"/>
  <c r="CE412" i="1"/>
  <c r="CQ412" i="1"/>
  <c r="DC412" i="1"/>
  <c r="DO415" i="1"/>
  <c r="DO416" i="1"/>
  <c r="DO417" i="1"/>
  <c r="DO418" i="1"/>
  <c r="DO419" i="1"/>
  <c r="DO420" i="1"/>
  <c r="DO421" i="1"/>
  <c r="DO423" i="1"/>
  <c r="AQ422" i="1"/>
  <c r="BQ422" i="1"/>
  <c r="CC422" i="1"/>
  <c r="CO422" i="1"/>
  <c r="DA422" i="1"/>
  <c r="AG422" i="1"/>
  <c r="DO425" i="1"/>
  <c r="DO426" i="1"/>
  <c r="DO429" i="1"/>
  <c r="DO433" i="1"/>
  <c r="DO434" i="1"/>
  <c r="DO436" i="1"/>
  <c r="DO437" i="1"/>
  <c r="DO438" i="1"/>
  <c r="DO439" i="1"/>
  <c r="DO440" i="1"/>
  <c r="DO441" i="1"/>
  <c r="Q446" i="1"/>
  <c r="AG445" i="1"/>
  <c r="AU445" i="1"/>
  <c r="BG445" i="1"/>
  <c r="BS445" i="1"/>
  <c r="CE445" i="1"/>
  <c r="CQ445" i="1"/>
  <c r="DC445" i="1"/>
  <c r="DO459" i="1"/>
  <c r="DO461" i="1"/>
  <c r="DO463" i="1"/>
  <c r="DO464" i="1"/>
  <c r="AM341" i="1"/>
  <c r="AY341" i="1"/>
  <c r="BK341" i="1"/>
  <c r="BW341" i="1"/>
  <c r="CI341" i="1"/>
  <c r="CU341" i="1"/>
  <c r="DG341" i="1"/>
  <c r="DO350" i="1"/>
  <c r="DO355" i="1"/>
  <c r="S357" i="1"/>
  <c r="W357" i="1"/>
  <c r="Y377" i="1"/>
  <c r="DO382" i="1"/>
  <c r="DO383" i="1"/>
  <c r="DO384" i="1"/>
  <c r="DO385" i="1"/>
  <c r="DO386" i="1"/>
  <c r="DO387" i="1"/>
  <c r="DO393" i="1"/>
  <c r="DO394" i="1"/>
  <c r="DO395" i="1"/>
  <c r="DO396" i="1"/>
  <c r="AQ397" i="1"/>
  <c r="BC397" i="1"/>
  <c r="BO397" i="1"/>
  <c r="CA397" i="1"/>
  <c r="CM397" i="1"/>
  <c r="CY397" i="1"/>
  <c r="DK397" i="1"/>
  <c r="AK412" i="1"/>
  <c r="AW412" i="1"/>
  <c r="BI412" i="1"/>
  <c r="BU412" i="1"/>
  <c r="CG412" i="1"/>
  <c r="CS412" i="1"/>
  <c r="DE412" i="1"/>
  <c r="AS422" i="1"/>
  <c r="BE422" i="1"/>
  <c r="DE422" i="1"/>
  <c r="S445" i="1"/>
  <c r="U445" i="1"/>
  <c r="AM445" i="1"/>
  <c r="AY445" i="1"/>
  <c r="BK445" i="1"/>
  <c r="BW445" i="1"/>
  <c r="CI445" i="1"/>
  <c r="CU445" i="1"/>
  <c r="DG445" i="1"/>
  <c r="DO325" i="1"/>
  <c r="AC327" i="1"/>
  <c r="DE327" i="1"/>
  <c r="W341" i="1"/>
  <c r="AY357" i="1"/>
  <c r="BK357" i="1"/>
  <c r="BW357" i="1"/>
  <c r="CI357" i="1"/>
  <c r="CU357" i="1"/>
  <c r="DG357" i="1"/>
  <c r="BO357" i="1"/>
  <c r="CA357" i="1"/>
  <c r="CM357" i="1"/>
  <c r="CY357" i="1"/>
  <c r="DK357" i="1"/>
  <c r="DO367" i="1"/>
  <c r="DO376" i="1"/>
  <c r="AC377" i="1"/>
  <c r="AS377" i="1"/>
  <c r="BE377" i="1"/>
  <c r="BQ377" i="1"/>
  <c r="CC377" i="1"/>
  <c r="CO377" i="1"/>
  <c r="DA377" i="1"/>
  <c r="AC397" i="1"/>
  <c r="AS397" i="1"/>
  <c r="BE397" i="1"/>
  <c r="BQ397" i="1"/>
  <c r="CC397" i="1"/>
  <c r="CO397" i="1"/>
  <c r="DA397" i="1"/>
  <c r="U406" i="1"/>
  <c r="U471" i="1" s="1"/>
  <c r="AM406" i="1"/>
  <c r="AY406" i="1"/>
  <c r="BK406" i="1"/>
  <c r="BW406" i="1"/>
  <c r="CI406" i="1"/>
  <c r="CU406" i="1"/>
  <c r="DG406" i="1"/>
  <c r="BK422" i="1"/>
  <c r="BW422" i="1"/>
  <c r="CI422" i="1"/>
  <c r="CU422" i="1"/>
  <c r="DG422" i="1"/>
  <c r="DO427" i="1"/>
  <c r="AK422" i="1"/>
  <c r="DO430" i="1"/>
  <c r="DO431" i="1"/>
  <c r="P445" i="1"/>
  <c r="DO470" i="1"/>
  <c r="DO469" i="1" s="1"/>
  <c r="DO347" i="1"/>
  <c r="DO348" i="1"/>
  <c r="Q341" i="1"/>
  <c r="DO378" i="1"/>
  <c r="DO379" i="1"/>
  <c r="AG377" i="1"/>
  <c r="AU377" i="1"/>
  <c r="BG377" i="1"/>
  <c r="BS377" i="1"/>
  <c r="CE377" i="1"/>
  <c r="CQ377" i="1"/>
  <c r="DC377" i="1"/>
  <c r="DO380" i="1"/>
  <c r="DO391" i="1"/>
  <c r="DO392" i="1"/>
  <c r="DO398" i="1"/>
  <c r="DO400" i="1"/>
  <c r="AU397" i="1"/>
  <c r="BG397" i="1"/>
  <c r="BS397" i="1"/>
  <c r="CE397" i="1"/>
  <c r="CQ397" i="1"/>
  <c r="DC397" i="1"/>
  <c r="Q397" i="1"/>
  <c r="AG397" i="1"/>
  <c r="DO402" i="1"/>
  <c r="DO403" i="1"/>
  <c r="DO404" i="1"/>
  <c r="DO405" i="1"/>
  <c r="AO406" i="1"/>
  <c r="BA406" i="1"/>
  <c r="BM406" i="1"/>
  <c r="BY406" i="1"/>
  <c r="CK406" i="1"/>
  <c r="CW406" i="1"/>
  <c r="DI406" i="1"/>
  <c r="AO412" i="1"/>
  <c r="BA412" i="1"/>
  <c r="BM412" i="1"/>
  <c r="BY412" i="1"/>
  <c r="CK412" i="1"/>
  <c r="CW412" i="1"/>
  <c r="DI412" i="1"/>
  <c r="W422" i="1"/>
  <c r="S422" i="1"/>
  <c r="AW422" i="1"/>
  <c r="BI422" i="1"/>
  <c r="BU422" i="1"/>
  <c r="CG422" i="1"/>
  <c r="CS422" i="1"/>
  <c r="DO432" i="1"/>
  <c r="DO443" i="1"/>
  <c r="DO444" i="1"/>
  <c r="AO445" i="1"/>
  <c r="BA445" i="1"/>
  <c r="BM445" i="1"/>
  <c r="BY445" i="1"/>
  <c r="CK445" i="1"/>
  <c r="CW445" i="1"/>
  <c r="DI445" i="1"/>
  <c r="DO458" i="1"/>
  <c r="DO466" i="1"/>
  <c r="DO467" i="1"/>
  <c r="DO32" i="1"/>
  <c r="DO50" i="1"/>
  <c r="S49" i="1"/>
  <c r="AG42" i="1"/>
  <c r="P471" i="1"/>
  <c r="V471" i="1"/>
  <c r="AD471" i="1"/>
  <c r="AJ471" i="1"/>
  <c r="AP471" i="1"/>
  <c r="AV471" i="1"/>
  <c r="BB471" i="1"/>
  <c r="BH471" i="1"/>
  <c r="BN471" i="1"/>
  <c r="BT471" i="1"/>
  <c r="BZ471" i="1"/>
  <c r="CF471" i="1"/>
  <c r="CL471" i="1"/>
  <c r="CR471" i="1"/>
  <c r="CX471" i="1"/>
  <c r="DD471" i="1"/>
  <c r="DJ471" i="1"/>
  <c r="Q18" i="1"/>
  <c r="AM24" i="1"/>
  <c r="DO24" i="1" s="1"/>
  <c r="DO18" i="1" s="1"/>
  <c r="Q35" i="1"/>
  <c r="BI35" i="1"/>
  <c r="BU35" i="1"/>
  <c r="CG35" i="1"/>
  <c r="CS35" i="1"/>
  <c r="AK35" i="1"/>
  <c r="AW35" i="1"/>
  <c r="S42" i="1"/>
  <c r="AC49" i="1"/>
  <c r="BQ49" i="1"/>
  <c r="CU49" i="1"/>
  <c r="DO52" i="1"/>
  <c r="Y56" i="1"/>
  <c r="DN24" i="1"/>
  <c r="DN31" i="1"/>
  <c r="DO39" i="1"/>
  <c r="DO35" i="1" s="1"/>
  <c r="DO46" i="1"/>
  <c r="DO42" i="1" s="1"/>
  <c r="CQ471" i="1"/>
  <c r="CS471" i="1"/>
  <c r="R471" i="1"/>
  <c r="X471" i="1"/>
  <c r="AF471" i="1"/>
  <c r="AR471" i="1"/>
  <c r="AX471" i="1"/>
  <c r="BD471" i="1"/>
  <c r="BJ471" i="1"/>
  <c r="BP471" i="1"/>
  <c r="BV471" i="1"/>
  <c r="CB471" i="1"/>
  <c r="CH471" i="1"/>
  <c r="CN471" i="1"/>
  <c r="CZ471" i="1"/>
  <c r="DF471" i="1"/>
  <c r="DL471" i="1"/>
  <c r="AQ32" i="1"/>
  <c r="BC32" i="1"/>
  <c r="DK32" i="1"/>
  <c r="DK35" i="1"/>
  <c r="BG471" i="1"/>
  <c r="W35" i="1"/>
  <c r="BO35" i="1"/>
  <c r="CA35" i="1"/>
  <c r="CM35" i="1"/>
  <c r="CM471" i="1" s="1"/>
  <c r="CY35" i="1"/>
  <c r="Y42" i="1"/>
  <c r="DC471" i="1"/>
  <c r="AG471" i="1"/>
  <c r="T471" i="1"/>
  <c r="AB471" i="1"/>
  <c r="AH471" i="1"/>
  <c r="AN471" i="1"/>
  <c r="AT471" i="1"/>
  <c r="AZ471" i="1"/>
  <c r="BF471" i="1"/>
  <c r="BR471" i="1"/>
  <c r="BX471" i="1"/>
  <c r="CD471" i="1"/>
  <c r="CJ471" i="1"/>
  <c r="CP471" i="1"/>
  <c r="CV471" i="1"/>
  <c r="DB471" i="1"/>
  <c r="DH471" i="1"/>
  <c r="AQ35" i="1"/>
  <c r="BC35" i="1"/>
  <c r="AS42" i="1"/>
  <c r="BE42" i="1"/>
  <c r="BQ42" i="1"/>
  <c r="CC42" i="1"/>
  <c r="CO42" i="1"/>
  <c r="DA42" i="1"/>
  <c r="DA471" i="1" s="1"/>
  <c r="BK49" i="1"/>
  <c r="DG49" i="1"/>
  <c r="DO71" i="1"/>
  <c r="DO104" i="1"/>
  <c r="DO114" i="1"/>
  <c r="DN95" i="1"/>
  <c r="DN84" i="1" s="1"/>
  <c r="AM99" i="1"/>
  <c r="AM102" i="1"/>
  <c r="DO102" i="1" s="1"/>
  <c r="Q138" i="1"/>
  <c r="AS138" i="1"/>
  <c r="BE138" i="1"/>
  <c r="BQ138" i="1"/>
  <c r="CC138" i="1"/>
  <c r="CO138" i="1"/>
  <c r="DA138" i="1"/>
  <c r="DO161" i="1"/>
  <c r="DO162" i="1"/>
  <c r="DN163" i="1"/>
  <c r="DO191" i="1"/>
  <c r="DO194" i="1"/>
  <c r="DO204" i="1"/>
  <c r="DO83" i="1"/>
  <c r="DO79" i="1" s="1"/>
  <c r="DN101" i="1"/>
  <c r="DO85" i="1"/>
  <c r="Q114" i="1"/>
  <c r="DO119" i="1"/>
  <c r="DN254" i="1"/>
  <c r="DO55" i="1"/>
  <c r="DO54" i="1" s="1"/>
  <c r="DO135" i="1"/>
  <c r="AM138" i="1"/>
  <c r="AY138" i="1"/>
  <c r="BK138" i="1"/>
  <c r="BW138" i="1"/>
  <c r="CI138" i="1"/>
  <c r="CU138" i="1"/>
  <c r="DG138" i="1"/>
  <c r="S163" i="1"/>
  <c r="AW163" i="1"/>
  <c r="CG163" i="1"/>
  <c r="DO180" i="1"/>
  <c r="DO181" i="1"/>
  <c r="DO182" i="1"/>
  <c r="DO183" i="1"/>
  <c r="DO207" i="1"/>
  <c r="DO57" i="1"/>
  <c r="DO56" i="1" s="1"/>
  <c r="AL84" i="1"/>
  <c r="CT84" i="1"/>
  <c r="CT471" i="1" s="1"/>
  <c r="CU100" i="1"/>
  <c r="CU84" i="1" s="1"/>
  <c r="DO128" i="1"/>
  <c r="DO145" i="1"/>
  <c r="AS159" i="1"/>
  <c r="BE159" i="1"/>
  <c r="BQ159" i="1"/>
  <c r="CC159" i="1"/>
  <c r="CO159" i="1"/>
  <c r="DA159" i="1"/>
  <c r="AO163" i="1"/>
  <c r="BA163" i="1"/>
  <c r="BA471" i="1" s="1"/>
  <c r="BM163" i="1"/>
  <c r="BY163" i="1"/>
  <c r="CK163" i="1"/>
  <c r="CW163" i="1"/>
  <c r="DI163" i="1"/>
  <c r="DO168" i="1"/>
  <c r="DO169" i="1"/>
  <c r="DO170" i="1"/>
  <c r="DO186" i="1"/>
  <c r="DO187" i="1"/>
  <c r="DO188" i="1"/>
  <c r="DO199" i="1"/>
  <c r="AQ56" i="1"/>
  <c r="BC56" i="1"/>
  <c r="BO56" i="1"/>
  <c r="CA56" i="1"/>
  <c r="CM56" i="1"/>
  <c r="CY56" i="1"/>
  <c r="DK56" i="1"/>
  <c r="Y138" i="1"/>
  <c r="DO149" i="1"/>
  <c r="DO154" i="1"/>
  <c r="DO155" i="1"/>
  <c r="DO156" i="1"/>
  <c r="DO160" i="1"/>
  <c r="DO159" i="1" s="1"/>
  <c r="BU163" i="1"/>
  <c r="DE163" i="1"/>
  <c r="DE471" i="1" s="1"/>
  <c r="DO265" i="1"/>
  <c r="BL279" i="1"/>
  <c r="BL471" i="1" s="1"/>
  <c r="Q306" i="1"/>
  <c r="DO308" i="1"/>
  <c r="W321" i="1"/>
  <c r="Q327" i="1"/>
  <c r="DO332" i="1"/>
  <c r="W327" i="1"/>
  <c r="DO339" i="1"/>
  <c r="S254" i="1"/>
  <c r="AU306" i="1"/>
  <c r="AU471" i="1" s="1"/>
  <c r="DO319" i="1"/>
  <c r="DO320" i="1"/>
  <c r="DO331" i="1"/>
  <c r="DK327" i="1"/>
  <c r="DN341" i="1"/>
  <c r="Q291" i="1"/>
  <c r="DI306" i="1"/>
  <c r="AS327" i="1"/>
  <c r="BE327" i="1"/>
  <c r="BQ327" i="1"/>
  <c r="CC327" i="1"/>
  <c r="CO327" i="1"/>
  <c r="DA327" i="1"/>
  <c r="DN327" i="1"/>
  <c r="DO329" i="1"/>
  <c r="DO371" i="1"/>
  <c r="DO232" i="1"/>
  <c r="DO253" i="1"/>
  <c r="DO287" i="1"/>
  <c r="DO286" i="1" s="1"/>
  <c r="DO255" i="1"/>
  <c r="CY261" i="1"/>
  <c r="DO275" i="1"/>
  <c r="DO274" i="1" s="1"/>
  <c r="AS300" i="1"/>
  <c r="AS291" i="1" s="1"/>
  <c r="AO306" i="1"/>
  <c r="BA306" i="1"/>
  <c r="S327" i="1"/>
  <c r="DO337" i="1"/>
  <c r="DO338" i="1"/>
  <c r="CY262" i="1"/>
  <c r="DO262" i="1" s="1"/>
  <c r="BM285" i="1"/>
  <c r="DO305" i="1"/>
  <c r="DO304" i="1" s="1"/>
  <c r="AC306" i="1"/>
  <c r="DO310" i="1"/>
  <c r="AM327" i="1"/>
  <c r="AY327" i="1"/>
  <c r="BK327" i="1"/>
  <c r="BW327" i="1"/>
  <c r="CI327" i="1"/>
  <c r="CU327" i="1"/>
  <c r="DG327" i="1"/>
  <c r="AM357" i="1"/>
  <c r="DN377" i="1"/>
  <c r="DO349" i="1"/>
  <c r="DO341" i="1" s="1"/>
  <c r="AL397" i="1"/>
  <c r="Y422" i="1"/>
  <c r="DO462" i="1"/>
  <c r="DO465" i="1"/>
  <c r="DO359" i="1"/>
  <c r="Q377" i="1"/>
  <c r="DO381" i="1"/>
  <c r="Q412" i="1"/>
  <c r="DO358" i="1"/>
  <c r="DO401" i="1"/>
  <c r="DO424" i="1"/>
  <c r="DO422" i="1" s="1"/>
  <c r="DO460" i="1"/>
  <c r="DO357" i="1" l="1"/>
  <c r="S471" i="1"/>
  <c r="BI471" i="1"/>
  <c r="DO399" i="1"/>
  <c r="CE471" i="1"/>
  <c r="BK471" i="1"/>
  <c r="AS471" i="1"/>
  <c r="BS471" i="1"/>
  <c r="DO163" i="1"/>
  <c r="DO300" i="1"/>
  <c r="DO291" i="1" s="1"/>
  <c r="AL471" i="1"/>
  <c r="CI471" i="1"/>
  <c r="CY254" i="1"/>
  <c r="DO327" i="1"/>
  <c r="BC471" i="1"/>
  <c r="W471" i="1"/>
  <c r="DO397" i="1"/>
  <c r="AY471" i="1"/>
  <c r="DO306" i="1"/>
  <c r="CU471" i="1"/>
  <c r="DG471" i="1"/>
  <c r="BE471" i="1"/>
  <c r="CY471" i="1"/>
  <c r="CG471" i="1"/>
  <c r="DO446" i="1"/>
  <c r="Q445" i="1"/>
  <c r="Q471" i="1" s="1"/>
  <c r="DO60" i="1"/>
  <c r="BQ471" i="1"/>
  <c r="DO377" i="1"/>
  <c r="AC471" i="1"/>
  <c r="AO471" i="1"/>
  <c r="BW471" i="1"/>
  <c r="CO471" i="1"/>
  <c r="AQ471" i="1"/>
  <c r="AW471" i="1"/>
  <c r="DO406" i="1"/>
  <c r="DO445" i="1"/>
  <c r="DO151" i="1"/>
  <c r="DO138" i="1"/>
  <c r="CC471" i="1"/>
  <c r="DO100" i="1"/>
  <c r="AK471" i="1"/>
  <c r="DO412" i="1"/>
  <c r="DN18" i="1"/>
  <c r="DN471" i="1" s="1"/>
  <c r="Y471" i="1"/>
  <c r="DO321" i="1"/>
  <c r="BM279" i="1"/>
  <c r="BM471" i="1" s="1"/>
  <c r="BY471" i="1"/>
  <c r="DI471" i="1"/>
  <c r="BU471" i="1"/>
  <c r="AM18" i="1"/>
  <c r="DO285" i="1"/>
  <c r="DO261" i="1"/>
  <c r="DO254" i="1" s="1"/>
  <c r="CK471" i="1"/>
  <c r="BO471" i="1"/>
  <c r="DO118" i="1"/>
  <c r="DK471" i="1"/>
  <c r="CA471" i="1"/>
  <c r="CW471" i="1"/>
  <c r="DO49" i="1"/>
  <c r="DO99" i="1"/>
  <c r="AM84" i="1"/>
  <c r="AM471" i="1" l="1"/>
  <c r="DO84" i="1"/>
  <c r="DO279" i="1"/>
  <c r="DO471" i="1" l="1"/>
  <c r="DP471" i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AP1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<sst xmlns="http://schemas.openxmlformats.org/spreadsheetml/2006/main" count="1209" uniqueCount="1025">
  <si>
    <t>Объемы  медицинской помощи в условиях круглосуточного стационара на 2022 год в разрезе  клинико-статистических групп заболеваний</t>
  </si>
  <si>
    <t>Код  профиля</t>
  </si>
  <si>
    <t>№</t>
  </si>
  <si>
    <t>Код КСГ 2022</t>
  </si>
  <si>
    <t>КПГ / КСГ</t>
  </si>
  <si>
    <t>базовая ставка на 2022</t>
  </si>
  <si>
    <t>КЗ (коэффициент относительной затратоемкости)c 01.01.2022</t>
  </si>
  <si>
    <t>коэффициент специфики с 01.01.22</t>
  </si>
  <si>
    <t>коэффициент специфики с 01.05.22</t>
  </si>
  <si>
    <t>коэффициент специфики с 01.09.22</t>
  </si>
  <si>
    <t>Дзп 
(доля заработной платы) с 01.01.22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</si>
  <si>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</si>
  <si>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</si>
  <si>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</si>
  <si>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</si>
  <si>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</si>
  <si>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</si>
  <si>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</si>
  <si>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</si>
  <si>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</si>
  <si>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</si>
  <si>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</si>
  <si>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</si>
  <si>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</si>
  <si>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</si>
  <si>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</si>
  <si>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</si>
  <si>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</si>
  <si>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</si>
  <si>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</si>
  <si>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</si>
  <si>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</si>
  <si>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</si>
  <si>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</si>
  <si>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</si>
  <si>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</si>
  <si>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</si>
  <si>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</si>
  <si>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</si>
  <si>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</si>
  <si>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</si>
  <si>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</si>
  <si>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</si>
  <si>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</si>
  <si>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</si>
  <si>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</si>
  <si>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</si>
  <si>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</si>
  <si>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</si>
  <si>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</si>
  <si>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</si>
  <si>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</si>
  <si>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</si>
  <si>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</si>
  <si>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</si>
  <si>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</si>
  <si>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</si>
  <si>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</si>
  <si>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</si>
  <si>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</si>
  <si>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</si>
  <si>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</si>
  <si>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</si>
  <si>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 2022</t>
  </si>
  <si>
    <t>с 01.01.2022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</si>
  <si>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</si>
  <si>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</si>
  <si>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</si>
  <si>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</si>
  <si>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</si>
  <si>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</si>
  <si>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</si>
  <si>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</si>
  <si>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</si>
  <si>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</si>
  <si>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</si>
  <si>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</si>
  <si>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</si>
  <si>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</si>
  <si>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</si>
  <si>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</si>
  <si>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</si>
  <si>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</si>
  <si>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</si>
  <si>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</si>
  <si>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</si>
  <si>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</si>
  <si>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</si>
  <si>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</si>
  <si>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</si>
  <si>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</si>
  <si>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</si>
  <si>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</si>
  <si>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</si>
  <si>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</si>
  <si>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</si>
  <si>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</si>
  <si>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</si>
  <si>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</si>
  <si>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</si>
  <si>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</si>
  <si>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</si>
  <si>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</si>
  <si>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</si>
  <si>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</si>
  <si>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</si>
  <si>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</si>
  <si>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</si>
  <si>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</si>
  <si>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</si>
  <si>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</si>
  <si>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</si>
  <si>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</si>
  <si>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</si>
  <si>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</si>
  <si>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</si>
  <si>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</si>
  <si>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</si>
  <si>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</si>
  <si>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</si>
  <si>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</si>
  <si>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</si>
  <si>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</si>
  <si>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</si>
  <si>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</si>
  <si>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</si>
  <si>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</si>
  <si>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</si>
  <si>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СОГАЗ-МЕД</t>
  </si>
  <si>
    <t>кол-во законченных случаев</t>
  </si>
  <si>
    <t>стоимость</t>
  </si>
  <si>
    <t>количество больных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</si>
  <si>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</si>
  <si>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</si>
  <si>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</si>
  <si>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</si>
  <si>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</si>
  <si>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</si>
  <si>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</si>
  <si>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</si>
  <si>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</si>
  <si>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</si>
  <si>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</si>
  <si>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</si>
  <si>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</si>
  <si>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</si>
  <si>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</si>
  <si>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</si>
  <si>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</si>
  <si>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</si>
  <si>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</si>
  <si>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</si>
  <si>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</si>
  <si>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</si>
  <si>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</si>
  <si>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</si>
  <si>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</si>
  <si>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</si>
  <si>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</si>
  <si>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</si>
  <si>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</si>
  <si>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</si>
  <si>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</si>
  <si>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</si>
  <si>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</si>
  <si>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</si>
  <si>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</si>
  <si>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</si>
  <si>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</si>
  <si>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</si>
  <si>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</si>
  <si>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</si>
  <si>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</si>
  <si>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</si>
  <si>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</si>
  <si>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</si>
  <si>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</si>
  <si>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</si>
  <si>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</si>
  <si>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</si>
  <si>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</si>
  <si>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</si>
  <si>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</si>
  <si>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</si>
  <si>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</si>
  <si>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</si>
  <si>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</si>
  <si>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</si>
  <si>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</si>
  <si>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</si>
  <si>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</si>
  <si>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</si>
  <si>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</si>
  <si>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</si>
  <si>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</si>
  <si>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</si>
  <si>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</si>
  <si>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</si>
  <si>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</si>
  <si>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</si>
  <si>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</si>
  <si>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</si>
  <si>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</si>
  <si>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</si>
  <si>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</si>
  <si>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</si>
  <si>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</si>
  <si>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</si>
  <si>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</si>
  <si>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</si>
  <si>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</si>
  <si>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</si>
  <si>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</si>
  <si>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</si>
  <si>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</si>
  <si>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</si>
  <si>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</si>
  <si>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</si>
  <si>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</si>
  <si>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</si>
  <si>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</si>
  <si>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</si>
  <si>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</si>
  <si>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</si>
  <si>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</si>
  <si>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</si>
  <si>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</si>
  <si>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</si>
  <si>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</si>
  <si>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</si>
  <si>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</si>
  <si>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</si>
  <si>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</si>
  <si>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</si>
  <si>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</si>
  <si>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</si>
  <si>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</si>
  <si>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</si>
  <si>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</si>
  <si>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</si>
  <si>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</si>
  <si>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</si>
  <si>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</si>
  <si>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</si>
  <si>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</si>
  <si>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</si>
  <si>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</si>
  <si>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</si>
  <si>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</si>
  <si>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</si>
  <si>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</si>
  <si>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</si>
  <si>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</si>
  <si>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</si>
  <si>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</si>
  <si>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</si>
  <si>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</si>
  <si>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</si>
  <si>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</si>
  <si>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</si>
  <si>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</si>
  <si>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</si>
  <si>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</si>
  <si>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</si>
  <si>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</si>
  <si>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</si>
  <si>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</si>
  <si>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</si>
  <si>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</si>
  <si>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</si>
  <si>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</si>
  <si>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</si>
  <si>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</si>
  <si>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</si>
  <si>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</si>
  <si>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</si>
  <si>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</si>
  <si>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</si>
  <si>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</si>
  <si>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</si>
  <si>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</si>
  <si>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</si>
  <si>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</si>
  <si>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</si>
  <si>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</si>
  <si>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</si>
  <si>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</si>
  <si>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</si>
  <si>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</si>
  <si>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</si>
  <si>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</si>
  <si>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</si>
  <si>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</si>
  <si>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</si>
  <si>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</si>
  <si>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</si>
  <si>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</si>
  <si>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</si>
  <si>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</si>
  <si>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</si>
  <si>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</si>
  <si>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</si>
  <si>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</si>
  <si>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</si>
  <si>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</si>
  <si>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</si>
  <si>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</si>
  <si>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</si>
  <si>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</si>
  <si>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</si>
  <si>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</si>
  <si>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</si>
  <si>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</si>
  <si>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</si>
  <si>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</si>
  <si>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</si>
  <si>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</si>
  <si>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</si>
  <si>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</si>
  <si>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</si>
  <si>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</si>
  <si>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</si>
  <si>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</si>
  <si>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</si>
  <si>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</si>
  <si>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</si>
  <si>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</si>
  <si>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</si>
  <si>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</si>
  <si>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</si>
  <si>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</si>
  <si>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</si>
  <si>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</si>
  <si>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</si>
  <si>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</si>
  <si>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</si>
  <si>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</si>
  <si>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</si>
  <si>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</si>
  <si>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</si>
  <si>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</si>
  <si>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</si>
  <si>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</si>
  <si>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</si>
  <si>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</si>
  <si>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</si>
  <si>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</si>
  <si>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</si>
  <si>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</si>
  <si>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</si>
  <si>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</si>
  <si>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</si>
  <si>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</si>
  <si>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</si>
  <si>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</si>
  <si>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</si>
  <si>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</si>
  <si>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</si>
  <si>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</si>
  <si>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</si>
  <si>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</si>
  <si>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</si>
  <si>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</si>
  <si>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</si>
  <si>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</si>
  <si>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</si>
  <si>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</si>
  <si>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</si>
  <si>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</si>
  <si>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</si>
  <si>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</si>
  <si>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</si>
  <si>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</si>
  <si>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</si>
  <si>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</si>
  <si>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</si>
  <si>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</si>
  <si>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</si>
  <si>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</si>
  <si>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</si>
  <si>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</si>
  <si>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</si>
  <si>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</si>
  <si>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</si>
  <si>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</si>
  <si>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</si>
  <si>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</si>
  <si>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</si>
  <si>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</si>
  <si>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</si>
  <si>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</si>
  <si>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</si>
  <si>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</si>
  <si>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</si>
  <si>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</si>
  <si>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</si>
  <si>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</si>
  <si>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</si>
  <si>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</si>
  <si>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</si>
  <si>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</si>
  <si>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</si>
  <si>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</si>
  <si>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</si>
  <si>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</si>
  <si>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</si>
  <si>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</si>
  <si>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</si>
  <si>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</si>
  <si>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</si>
  <si>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</si>
  <si>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</si>
  <si>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</si>
  <si>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</si>
  <si>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</si>
  <si>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</si>
  <si>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</si>
  <si>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</si>
  <si>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</si>
  <si>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</si>
  <si>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</si>
  <si>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</si>
  <si>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</si>
  <si>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</si>
  <si>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</si>
  <si>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</si>
  <si>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</si>
  <si>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</si>
  <si>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</si>
  <si>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</si>
  <si>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</si>
  <si>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</si>
  <si>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</si>
  <si>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</si>
  <si>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</si>
  <si>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</si>
  <si>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</si>
  <si>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</si>
  <si>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</si>
  <si>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</si>
  <si>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</si>
  <si>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</si>
  <si>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</si>
  <si>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</si>
  <si>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</si>
  <si>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</si>
  <si>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</si>
  <si>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</si>
  <si>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</si>
  <si>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</si>
  <si>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</si>
  <si>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</si>
  <si>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</si>
  <si>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</si>
  <si>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</si>
  <si>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</si>
  <si>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</si>
  <si>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</si>
  <si>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</si>
  <si>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</si>
  <si>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</si>
  <si>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</si>
  <si>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</si>
  <si>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</si>
  <si>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</si>
  <si>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</si>
  <si>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</si>
  <si>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</si>
  <si>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</si>
  <si>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</si>
  <si>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</si>
  <si>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</si>
  <si>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</si>
  <si>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</si>
  <si>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</si>
  <si>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</si>
  <si>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162.1</t>
  </si>
  <si>
    <t>st19.109.1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</si>
  <si>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</si>
  <si>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162.2</t>
  </si>
  <si>
    <t>st19.109.2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</si>
  <si>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</si>
  <si>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162.3</t>
  </si>
  <si>
    <t>st19.109.3</t>
  </si>
  <si>
    <t>Лекарственная терапия при злокачественных новообразованиях (кроме лимфоидной и кроветворной тканей), взрослые (уровень 5, подуровень 3)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</si>
  <si>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</si>
  <si>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</si>
  <si>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163.1</t>
  </si>
  <si>
    <t>st19.110.1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</si>
  <si>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</si>
  <si>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163.2</t>
  </si>
  <si>
    <t>st19.110.2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</si>
  <si>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</si>
  <si>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163.3</t>
  </si>
  <si>
    <t>st19.110.3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</si>
  <si>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</si>
  <si>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</si>
  <si>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</si>
  <si>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</si>
  <si>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</si>
  <si>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</si>
  <si>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</si>
  <si>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</si>
  <si>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</si>
  <si>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</si>
  <si>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</si>
  <si>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</si>
  <si>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</si>
  <si>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</si>
  <si>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</si>
  <si>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</si>
  <si>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</si>
  <si>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171.1</t>
  </si>
  <si>
    <t>st19.118.1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</si>
  <si>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</si>
  <si>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171.2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</si>
  <si>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</si>
  <si>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</si>
  <si>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171.3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</si>
  <si>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</si>
  <si>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</si>
  <si>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</si>
  <si>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</si>
  <si>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172.1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</si>
  <si>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</si>
  <si>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</si>
  <si>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172.2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</si>
  <si>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</si>
  <si>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</si>
  <si>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172.3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</si>
  <si>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</si>
  <si>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</si>
  <si>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</si>
  <si>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</si>
  <si>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173.1</t>
  </si>
  <si>
    <t>st19.120.1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</si>
  <si>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</si>
  <si>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173.2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</si>
  <si>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</si>
  <si>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16, подуровеньа 2)</t>
  </si>
  <si>
    <t>173.3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</si>
  <si>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</si>
  <si>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</si>
  <si>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</si>
  <si>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</si>
  <si>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</si>
  <si>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</si>
  <si>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</si>
  <si>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</si>
  <si>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</si>
  <si>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</si>
  <si>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</si>
  <si>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</si>
  <si>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</si>
  <si>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</si>
  <si>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</si>
  <si>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</si>
  <si>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</si>
  <si>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</si>
  <si>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</si>
  <si>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</si>
  <si>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</si>
  <si>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</si>
  <si>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</si>
  <si>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</si>
  <si>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</si>
  <si>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</si>
  <si>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</si>
  <si>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</si>
  <si>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</si>
  <si>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</si>
  <si>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</si>
  <si>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</si>
  <si>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</si>
  <si>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</si>
  <si>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</si>
  <si>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</si>
  <si>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</si>
  <si>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</si>
  <si>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</si>
  <si>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</si>
  <si>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</si>
  <si>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</si>
  <si>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</si>
  <si>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</si>
  <si>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</si>
  <si>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</si>
  <si>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</si>
  <si>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</si>
  <si>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</si>
  <si>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</si>
  <si>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</si>
  <si>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</si>
  <si>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</si>
  <si>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</si>
  <si>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</si>
  <si>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</si>
  <si>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</si>
  <si>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</si>
  <si>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</si>
  <si>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</si>
  <si>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</si>
  <si>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</si>
  <si>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</si>
  <si>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Поздний пострансплантационный период после пересадки костного мозга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</si>
  <si>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</si>
  <si>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</si>
  <si>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</si>
  <si>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</si>
  <si>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</si>
  <si>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</si>
  <si>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</si>
  <si>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</si>
  <si>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</si>
  <si>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</si>
  <si>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</si>
  <si>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</si>
  <si>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</si>
  <si>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</si>
  <si>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</si>
  <si>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</si>
  <si>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</si>
  <si>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</si>
  <si>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</si>
  <si>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</si>
  <si>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</si>
  <si>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</si>
  <si>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</si>
  <si>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</si>
  <si>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</si>
  <si>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</si>
  <si>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</si>
  <si>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</si>
  <si>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</si>
  <si>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</si>
  <si>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</si>
  <si>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</si>
  <si>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</si>
  <si>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</si>
  <si>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</si>
  <si>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</si>
  <si>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</si>
  <si>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</si>
  <si>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</si>
  <si>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</si>
  <si>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</si>
  <si>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</si>
  <si>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</si>
  <si>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</si>
  <si>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</si>
  <si>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</si>
  <si>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</si>
  <si>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</si>
  <si>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</si>
  <si>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</si>
  <si>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</si>
  <si>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</si>
  <si>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</si>
  <si>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</si>
  <si>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</si>
  <si>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</si>
  <si>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</si>
  <si>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</si>
  <si>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</si>
  <si>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</si>
  <si>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</si>
  <si>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</si>
  <si>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</si>
  <si>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</si>
  <si>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</si>
  <si>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</si>
  <si>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</si>
  <si>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</si>
  <si>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</si>
  <si>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</si>
  <si>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</si>
  <si>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</si>
  <si>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</si>
  <si>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</si>
  <si>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</si>
  <si>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</si>
  <si>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</si>
  <si>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</si>
  <si>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</si>
  <si>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</si>
  <si>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</si>
  <si>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</si>
  <si>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</si>
  <si>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</si>
  <si>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</si>
  <si>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</si>
  <si>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</si>
  <si>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</si>
  <si>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</si>
  <si>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</si>
  <si>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</si>
  <si>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</si>
  <si>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</si>
  <si>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</si>
  <si>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</si>
  <si>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</si>
  <si>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</si>
  <si>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</si>
  <si>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</si>
  <si>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</si>
  <si>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</si>
  <si>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</si>
  <si>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</si>
  <si>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</si>
  <si>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</si>
  <si>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</si>
  <si>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</si>
  <si>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</si>
  <si>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</si>
  <si>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</si>
  <si>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</si>
  <si>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</si>
  <si>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</si>
  <si>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</si>
  <si>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</si>
  <si>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</si>
  <si>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</si>
  <si>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</si>
  <si>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</si>
  <si>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</si>
  <si>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</si>
  <si>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</si>
  <si>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</si>
  <si>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</si>
  <si>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</si>
  <si>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</si>
  <si>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</si>
  <si>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</si>
  <si>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</si>
  <si>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</si>
  <si>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</si>
  <si>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</si>
  <si>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</si>
  <si>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</si>
  <si>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</si>
  <si>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</si>
  <si>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</si>
  <si>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</si>
  <si>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</si>
  <si>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</si>
  <si>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</si>
  <si>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</si>
  <si>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</si>
  <si>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</si>
  <si>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</si>
  <si>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</si>
  <si>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</si>
  <si>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</si>
  <si>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</si>
  <si>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</si>
  <si>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</si>
  <si>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</si>
  <si>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</si>
  <si>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</si>
  <si>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</si>
  <si>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</si>
  <si>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</si>
  <si>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</si>
  <si>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</si>
  <si>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</si>
  <si>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</si>
  <si>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</si>
  <si>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</si>
  <si>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</si>
  <si>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</si>
  <si>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</si>
  <si>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</si>
  <si>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</si>
  <si>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</si>
  <si>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</si>
  <si>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</si>
  <si>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</si>
  <si>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</si>
  <si>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</si>
  <si>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</si>
  <si>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</si>
  <si>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</si>
  <si>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</si>
  <si>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</si>
  <si>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</si>
  <si>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</si>
  <si>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</si>
  <si>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</si>
  <si>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</si>
  <si>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</si>
  <si>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</si>
  <si>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</si>
  <si>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</si>
  <si>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</si>
  <si>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</si>
  <si>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</si>
  <si>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</si>
  <si>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</si>
  <si>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</si>
  <si>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</si>
  <si>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</si>
  <si>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</si>
  <si>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</si>
  <si>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</si>
  <si>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</si>
  <si>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</si>
  <si>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</si>
  <si>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</si>
  <si>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</si>
  <si>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</si>
  <si>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</si>
  <si>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</si>
  <si>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</si>
  <si>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</si>
  <si>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</si>
  <si>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</si>
  <si>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</si>
  <si>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</si>
  <si>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</si>
  <si>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</si>
  <si>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</si>
  <si>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</si>
  <si>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</si>
  <si>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</si>
  <si>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</si>
  <si>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</si>
  <si>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</si>
  <si>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</si>
  <si>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</si>
  <si>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</si>
  <si>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</si>
  <si>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</si>
  <si>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</si>
  <si>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</si>
  <si>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</si>
  <si>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</si>
  <si>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</si>
  <si>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</si>
  <si>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</si>
  <si>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</si>
  <si>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</si>
  <si>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</si>
  <si>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</si>
  <si>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</si>
  <si>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</si>
  <si>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</si>
  <si>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</si>
  <si>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</si>
  <si>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</si>
  <si>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</si>
  <si>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</si>
  <si>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</si>
  <si>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</si>
  <si>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</si>
  <si>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</si>
  <si>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</si>
  <si>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</si>
  <si>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</si>
  <si>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</si>
  <si>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</si>
  <si>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</si>
  <si>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</si>
  <si>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</si>
  <si>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</si>
  <si>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</si>
  <si>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</si>
  <si>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</si>
  <si>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</si>
  <si>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</si>
  <si>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</si>
  <si>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</si>
  <si>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</si>
  <si>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</si>
  <si>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</si>
  <si>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</si>
  <si>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</si>
  <si>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</si>
  <si>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</si>
  <si>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</si>
  <si>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</si>
  <si>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</si>
  <si>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</si>
  <si>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</si>
  <si>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</si>
  <si>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</si>
  <si>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</si>
  <si>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</si>
  <si>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</si>
  <si>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</si>
  <si>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</si>
  <si>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</si>
  <si>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</si>
  <si>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</si>
  <si>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</si>
  <si>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</si>
  <si>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</si>
  <si>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</si>
  <si>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</si>
  <si>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</si>
  <si>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</si>
  <si>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</si>
  <si>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</si>
  <si>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</si>
  <si>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</si>
  <si>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</si>
  <si>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</si>
  <si>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</si>
  <si>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</si>
  <si>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</si>
  <si>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</si>
  <si>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</si>
  <si>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</si>
  <si>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</si>
  <si>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</si>
  <si>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</si>
  <si>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</si>
  <si>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</si>
  <si>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</si>
  <si>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</si>
  <si>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</si>
  <si>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</si>
  <si>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</si>
  <si>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</si>
  <si>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</si>
  <si>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</si>
  <si>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</si>
  <si>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</si>
  <si>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</si>
  <si>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</si>
  <si>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</si>
  <si>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</si>
  <si>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</si>
  <si>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</si>
  <si>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</si>
  <si>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</si>
  <si>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</si>
  <si>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</si>
  <si>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</si>
  <si>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</si>
  <si>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</si>
  <si>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</si>
  <si>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</si>
  <si>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</si>
  <si>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</si>
  <si>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</si>
  <si>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</si>
  <si>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</si>
  <si>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</si>
  <si>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</si>
  <si>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</si>
  <si>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</si>
  <si>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</si>
  <si>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</si>
  <si>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</si>
  <si>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</si>
  <si>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</si>
  <si>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</si>
  <si>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</si>
  <si>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</si>
  <si>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</si>
  <si>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</si>
  <si>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</si>
  <si>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</si>
  <si>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</si>
  <si>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</si>
  <si>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</si>
  <si>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</si>
  <si>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</si>
  <si>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</si>
  <si>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</si>
  <si>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</si>
  <si>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</si>
  <si>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</si>
  <si>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</si>
  <si>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</si>
  <si>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</si>
  <si>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</si>
  <si>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</si>
  <si>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</si>
  <si>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</si>
  <si>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</si>
  <si>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</si>
  <si>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</si>
  <si>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</si>
  <si>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</si>
  <si>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</si>
  <si>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</si>
  <si>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</si>
  <si>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</si>
  <si>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</si>
  <si>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</si>
  <si>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</si>
  <si>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</si>
  <si>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</si>
  <si>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</si>
  <si>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</si>
  <si>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</si>
  <si>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</si>
  <si>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</si>
  <si>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</si>
  <si>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</si>
  <si>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</si>
  <si>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</si>
  <si>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</si>
  <si>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</si>
  <si>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</si>
  <si>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</si>
  <si>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</si>
  <si>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</si>
  <si>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</si>
  <si>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</si>
  <si>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</si>
  <si>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</si>
  <si>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</si>
  <si>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</si>
  <si>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</si>
  <si>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</si>
  <si>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</si>
  <si>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</si>
  <si>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</si>
  <si>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</si>
  <si>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22.12.2022 №13</t>
  </si>
  <si>
    <t xml:space="preserve">Приложение №4
</t>
  </si>
  <si>
    <t>к Решению Комиссии   по разработке ТП ОМС от 28.02.2023 №2</t>
  </si>
  <si>
    <t>28.02.2023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</si>
</sst>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.00\ _₽_-;\-* #,##0.00\ _₽_-;_-* &quot;-&quot;\ _₽_-;_-@_-"/>
    <numFmt numFmtId="169" formatCode="_-* #,##0_р_._-;\-* #,##0_р_._-;_-* &quot;-&quot;??_р_._-;_-@_-"/>
    <numFmt numFmtId="170" formatCode="_-* #,##0.00_р_._-;\-* #,##0.00_р_._-;_-* &quot;-&quot;_р_._-;_-@_-"/>
    <numFmt numFmtId="171" formatCode="#,##0.00_ ;\-#,##0.00\ "/>
    <numFmt numFmtId="172" formatCode="0.000"/>
    <numFmt numFmtId="173" formatCode="0.0"/>
    <numFmt numFmtId="174" formatCode="0.0%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indexed="6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1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4" fillId="0" borderId="0"/>
    <xf numFmtId="0" fontId="30" fillId="0" borderId="0"/>
    <xf numFmtId="0" fontId="46" fillId="0" borderId="0"/>
    <xf numFmtId="0" fontId="4" fillId="0" borderId="0"/>
    <xf numFmtId="0" fontId="47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47" fillId="0" borderId="0"/>
    <xf numFmtId="0" fontId="49" fillId="0" borderId="0"/>
    <xf numFmtId="0" fontId="5" fillId="0" borderId="0" applyFill="0" applyBorder="0" applyProtection="0">
      <alignment wrapText="1"/>
      <protection locked="0"/>
    </xf>
    <xf numFmtId="0" fontId="50" fillId="0" borderId="0"/>
    <xf numFmtId="9" fontId="30" fillId="0" borderId="0" applyFont="0" applyFill="0" applyBorder="0" applyAlignment="0" applyProtection="0"/>
    <xf numFmtId="9" fontId="47" fillId="0" borderId="0" quotePrefix="1" applyFont="0" applyFill="0" applyBorder="0" applyAlignment="0"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7" fillId="0" borderId="0" quotePrefix="1" applyFont="0" applyFill="0" applyBorder="0" applyAlignment="0"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</cellStyleXfs>
  <cellXfs count="341">
    <xf numFmtId="0" fontId="0" fillId="0" borderId="0" xfId="0"/>
    <xf numFmtId="0" fontId="3" fillId="0" borderId="0" xfId="0" applyFont="1" applyFill="1" applyBorder="1"/>
    <xf numFmtId="0" fontId="5" fillId="0" borderId="0" xfId="2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wrapText="1"/>
    </xf>
    <xf numFmtId="0" fontId="6" fillId="0" borderId="0" xfId="0" applyFont="1" applyFill="1" applyBorder="1" applyAlignment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3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3" fontId="8" fillId="0" borderId="0" xfId="0" applyNumberFormat="1" applyFont="1" applyFill="1" applyBorder="1" applyAlignment="1"/>
    <xf numFmtId="3" fontId="9" fillId="0" borderId="0" xfId="1" applyNumberFormat="1" applyFont="1" applyFill="1" applyBorder="1" applyAlignment="1"/>
    <xf numFmtId="167" fontId="6" fillId="0" borderId="0" xfId="1" applyNumberFormat="1" applyFont="1" applyFill="1" applyBorder="1" applyAlignment="1"/>
    <xf numFmtId="3" fontId="5" fillId="0" borderId="0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168" fontId="5" fillId="0" borderId="0" xfId="2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/>
    <xf numFmtId="4" fontId="5" fillId="0" borderId="0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center" vertical="center" wrapText="1"/>
    </xf>
    <xf numFmtId="167" fontId="10" fillId="0" borderId="0" xfId="1" applyNumberFormat="1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horizontal="center" wrapText="1"/>
    </xf>
    <xf numFmtId="4" fontId="5" fillId="0" borderId="0" xfId="2" applyNumberFormat="1" applyFont="1" applyFill="1" applyBorder="1" applyAlignment="1">
      <alignment horizontal="center" wrapText="1"/>
    </xf>
    <xf numFmtId="169" fontId="6" fillId="0" borderId="0" xfId="1" applyNumberFormat="1" applyFont="1" applyFill="1" applyBorder="1" applyAlignment="1"/>
    <xf numFmtId="169" fontId="10" fillId="0" borderId="0" xfId="1" applyNumberFormat="1" applyFont="1" applyFill="1" applyBorder="1" applyAlignment="1">
      <alignment horizontal="center" vertical="center" wrapText="1"/>
    </xf>
    <xf numFmtId="169" fontId="5" fillId="0" borderId="0" xfId="1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/>
    <xf numFmtId="41" fontId="6" fillId="0" borderId="0" xfId="0" applyNumberFormat="1" applyFont="1" applyFill="1" applyBorder="1" applyAlignment="1"/>
    <xf numFmtId="168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center"/>
    </xf>
    <xf numFmtId="169" fontId="5" fillId="0" borderId="0" xfId="1" applyNumberFormat="1" applyFont="1" applyFill="1" applyBorder="1" applyAlignment="1">
      <alignment horizontal="center" wrapText="1"/>
    </xf>
    <xf numFmtId="166" fontId="5" fillId="0" borderId="0" xfId="1" applyNumberFormat="1" applyFont="1" applyFill="1" applyBorder="1" applyAlignment="1">
      <alignment horizontal="center" vertical="center" wrapText="1"/>
    </xf>
    <xf numFmtId="169" fontId="5" fillId="0" borderId="0" xfId="1" applyNumberFormat="1" applyFont="1" applyFill="1" applyBorder="1" applyAlignment="1">
      <alignment horizontal="center"/>
    </xf>
    <xf numFmtId="169" fontId="6" fillId="0" borderId="0" xfId="1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/>
    <xf numFmtId="0" fontId="11" fillId="0" borderId="0" xfId="0" applyFont="1" applyFill="1"/>
    <xf numFmtId="4" fontId="6" fillId="0" borderId="0" xfId="0" applyNumberFormat="1" applyFont="1" applyFill="1" applyBorder="1" applyAlignment="1"/>
    <xf numFmtId="4" fontId="6" fillId="0" borderId="0" xfId="1" applyNumberFormat="1" applyFont="1" applyFill="1" applyBorder="1" applyAlignment="1"/>
    <xf numFmtId="170" fontId="6" fillId="0" borderId="0" xfId="0" applyNumberFormat="1" applyFont="1" applyFill="1" applyBorder="1" applyAlignment="1"/>
    <xf numFmtId="170" fontId="5" fillId="0" borderId="0" xfId="2" applyNumberFormat="1" applyFont="1" applyFill="1" applyBorder="1" applyAlignment="1">
      <alignment horizontal="center" wrapText="1"/>
    </xf>
    <xf numFmtId="171" fontId="6" fillId="0" borderId="0" xfId="0" applyNumberFormat="1" applyFont="1" applyFill="1" applyBorder="1" applyAlignment="1"/>
    <xf numFmtId="166" fontId="5" fillId="0" borderId="0" xfId="1" applyNumberFormat="1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170" fontId="5" fillId="0" borderId="0" xfId="2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7" fillId="0" borderId="0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right"/>
    </xf>
    <xf numFmtId="0" fontId="18" fillId="0" borderId="10" xfId="0" applyFont="1" applyFill="1" applyBorder="1"/>
    <xf numFmtId="0" fontId="19" fillId="0" borderId="0" xfId="0" applyFont="1" applyFill="1"/>
    <xf numFmtId="49" fontId="22" fillId="0" borderId="3" xfId="3" applyNumberFormat="1" applyFont="1" applyFill="1" applyBorder="1" applyAlignment="1">
      <alignment horizontal="center" vertical="center" wrapText="1"/>
    </xf>
    <xf numFmtId="1" fontId="22" fillId="2" borderId="3" xfId="3" applyNumberFormat="1" applyFont="1" applyFill="1" applyBorder="1" applyAlignment="1">
      <alignment horizontal="center" vertical="center" wrapText="1"/>
    </xf>
    <xf numFmtId="1" fontId="26" fillId="0" borderId="3" xfId="2" applyNumberFormat="1" applyFont="1" applyFill="1" applyBorder="1" applyAlignment="1">
      <alignment horizontal="center" vertical="center" wrapText="1"/>
    </xf>
    <xf numFmtId="1" fontId="27" fillId="0" borderId="3" xfId="2" applyNumberFormat="1" applyFont="1" applyFill="1" applyBorder="1" applyAlignment="1">
      <alignment horizontal="center" vertical="center" wrapText="1"/>
    </xf>
    <xf numFmtId="1" fontId="27" fillId="0" borderId="3" xfId="3" applyNumberFormat="1" applyFont="1" applyFill="1" applyBorder="1" applyAlignment="1">
      <alignment horizontal="center" vertical="center" wrapText="1"/>
    </xf>
    <xf numFmtId="1" fontId="27" fillId="0" borderId="12" xfId="2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0" fontId="19" fillId="0" borderId="3" xfId="0" applyFont="1" applyFill="1" applyBorder="1"/>
    <xf numFmtId="0" fontId="0" fillId="0" borderId="17" xfId="0" applyFill="1" applyBorder="1" applyAlignment="1">
      <alignment horizontal="center" vertical="center"/>
    </xf>
    <xf numFmtId="0" fontId="20" fillId="0" borderId="11" xfId="3" applyFont="1" applyFill="1" applyBorder="1" applyAlignment="1">
      <alignment horizontal="center" vertical="center" wrapText="1"/>
    </xf>
    <xf numFmtId="165" fontId="20" fillId="0" borderId="11" xfId="2" applyNumberFormat="1" applyFont="1" applyFill="1" applyBorder="1" applyAlignment="1">
      <alignment horizontal="center" vertical="center" wrapText="1"/>
    </xf>
    <xf numFmtId="164" fontId="20" fillId="0" borderId="15" xfId="2" applyNumberFormat="1" applyFont="1" applyFill="1" applyBorder="1" applyAlignment="1">
      <alignment horizontal="center" vertical="center" wrapText="1"/>
    </xf>
    <xf numFmtId="164" fontId="20" fillId="0" borderId="17" xfId="2" applyNumberFormat="1" applyFont="1" applyFill="1" applyBorder="1" applyAlignment="1">
      <alignment horizontal="center" vertical="center" wrapText="1"/>
    </xf>
    <xf numFmtId="164" fontId="20" fillId="0" borderId="11" xfId="2" applyNumberFormat="1" applyFont="1" applyFill="1" applyBorder="1" applyAlignment="1">
      <alignment horizontal="center" vertical="center" wrapText="1"/>
    </xf>
    <xf numFmtId="164" fontId="20" fillId="0" borderId="13" xfId="2" applyNumberFormat="1" applyFont="1" applyFill="1" applyBorder="1" applyAlignment="1">
      <alignment horizontal="center" vertical="center" wrapText="1"/>
    </xf>
    <xf numFmtId="1" fontId="24" fillId="0" borderId="3" xfId="2" applyNumberFormat="1" applyFont="1" applyFill="1" applyBorder="1" applyAlignment="1">
      <alignment horizontal="center" vertical="center" wrapText="1"/>
    </xf>
    <xf numFmtId="172" fontId="24" fillId="0" borderId="3" xfId="2" applyNumberFormat="1" applyFont="1" applyFill="1" applyBorder="1" applyAlignment="1">
      <alignment horizontal="center" vertical="center" wrapText="1"/>
    </xf>
    <xf numFmtId="172" fontId="24" fillId="0" borderId="3" xfId="3" applyNumberFormat="1" applyFont="1" applyFill="1" applyBorder="1" applyAlignment="1">
      <alignment horizontal="center" vertical="center" wrapText="1"/>
    </xf>
    <xf numFmtId="172" fontId="23" fillId="0" borderId="3" xfId="2" applyNumberFormat="1" applyFont="1" applyFill="1" applyBorder="1" applyAlignment="1">
      <alignment horizontal="center" vertical="center" wrapText="1"/>
    </xf>
    <xf numFmtId="172" fontId="24" fillId="0" borderId="12" xfId="2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right"/>
    </xf>
    <xf numFmtId="0" fontId="10" fillId="0" borderId="3" xfId="0" applyFont="1" applyFill="1" applyBorder="1"/>
    <xf numFmtId="1" fontId="24" fillId="0" borderId="17" xfId="2" applyNumberFormat="1" applyFont="1" applyFill="1" applyBorder="1" applyAlignment="1">
      <alignment horizontal="center" vertical="center" wrapText="1"/>
    </xf>
    <xf numFmtId="172" fontId="24" fillId="0" borderId="15" xfId="2" applyNumberFormat="1" applyFont="1" applyFill="1" applyBorder="1" applyAlignment="1">
      <alignment horizontal="center" vertical="center" wrapText="1"/>
    </xf>
    <xf numFmtId="172" fontId="24" fillId="0" borderId="15" xfId="3" applyNumberFormat="1" applyFont="1" applyFill="1" applyBorder="1" applyAlignment="1">
      <alignment horizontal="center" vertical="center" wrapText="1"/>
    </xf>
    <xf numFmtId="172" fontId="23" fillId="0" borderId="15" xfId="2" applyNumberFormat="1" applyFont="1" applyFill="1" applyBorder="1" applyAlignment="1">
      <alignment horizontal="center" vertical="center" wrapText="1"/>
    </xf>
    <xf numFmtId="172" fontId="24" fillId="0" borderId="17" xfId="2" applyNumberFormat="1" applyFont="1" applyFill="1" applyBorder="1" applyAlignment="1">
      <alignment horizontal="center" vertical="center" wrapText="1"/>
    </xf>
    <xf numFmtId="172" fontId="24" fillId="0" borderId="16" xfId="2" applyNumberFormat="1" applyFont="1" applyFill="1" applyBorder="1" applyAlignment="1">
      <alignment horizontal="center" vertical="center" wrapText="1"/>
    </xf>
    <xf numFmtId="172" fontId="24" fillId="0" borderId="1" xfId="2" applyNumberFormat="1" applyFont="1" applyFill="1" applyBorder="1" applyAlignment="1">
      <alignment horizontal="center" vertical="center" wrapText="1"/>
    </xf>
    <xf numFmtId="172" fontId="24" fillId="0" borderId="16" xfId="3" applyNumberFormat="1" applyFont="1" applyFill="1" applyBorder="1" applyAlignment="1">
      <alignment horizontal="center" vertical="center" wrapText="1"/>
    </xf>
    <xf numFmtId="172" fontId="24" fillId="0" borderId="1" xfId="3" applyNumberFormat="1" applyFont="1" applyFill="1" applyBorder="1" applyAlignment="1">
      <alignment horizontal="center" vertical="center" wrapText="1"/>
    </xf>
    <xf numFmtId="0" fontId="6" fillId="0" borderId="3" xfId="0" applyFont="1" applyFill="1" applyBorder="1"/>
    <xf numFmtId="0" fontId="19" fillId="2" borderId="11" xfId="2" applyFont="1" applyFill="1" applyBorder="1" applyAlignment="1">
      <alignment horizontal="center" vertical="center"/>
    </xf>
    <xf numFmtId="0" fontId="19" fillId="2" borderId="11" xfId="3" applyFont="1" applyFill="1" applyBorder="1" applyAlignment="1">
      <alignment horizontal="center" vertical="center"/>
    </xf>
    <xf numFmtId="0" fontId="20" fillId="2" borderId="11" xfId="3" applyFont="1" applyFill="1" applyBorder="1" applyAlignment="1">
      <alignment vertical="center" wrapText="1"/>
    </xf>
    <xf numFmtId="167" fontId="13" fillId="0" borderId="11" xfId="1" applyNumberFormat="1" applyFont="1" applyFill="1" applyBorder="1" applyAlignment="1">
      <alignment vertical="center" wrapText="1"/>
    </xf>
    <xf numFmtId="164" fontId="20" fillId="2" borderId="15" xfId="2" applyNumberFormat="1" applyFont="1" applyFill="1" applyBorder="1" applyAlignment="1">
      <alignment horizontal="center" vertical="center" wrapText="1"/>
    </xf>
    <xf numFmtId="166" fontId="20" fillId="0" borderId="15" xfId="1" applyFont="1" applyFill="1" applyBorder="1" applyAlignment="1">
      <alignment vertical="center" wrapText="1"/>
    </xf>
    <xf numFmtId="166" fontId="20" fillId="0" borderId="17" xfId="1" applyFont="1" applyFill="1" applyBorder="1" applyAlignment="1">
      <alignment vertical="center" wrapText="1"/>
    </xf>
    <xf numFmtId="0" fontId="11" fillId="0" borderId="3" xfId="0" applyFont="1" applyFill="1" applyBorder="1"/>
    <xf numFmtId="164" fontId="20" fillId="2" borderId="11" xfId="2" applyNumberFormat="1" applyFont="1" applyFill="1" applyBorder="1" applyAlignment="1">
      <alignment horizontal="center" vertical="center" wrapText="1"/>
    </xf>
    <xf numFmtId="164" fontId="20" fillId="2" borderId="13" xfId="2" applyNumberFormat="1" applyFont="1" applyFill="1" applyBorder="1" applyAlignment="1">
      <alignment horizontal="center" vertical="center" wrapText="1"/>
    </xf>
    <xf numFmtId="165" fontId="20" fillId="2" borderId="3" xfId="3" applyNumberFormat="1" applyFont="1" applyFill="1" applyBorder="1" applyAlignment="1">
      <alignment horizontal="center" vertical="center" wrapText="1"/>
    </xf>
    <xf numFmtId="2" fontId="13" fillId="0" borderId="1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/>
    <xf numFmtId="167" fontId="13" fillId="2" borderId="11" xfId="1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/>
    <xf numFmtId="4" fontId="13" fillId="2" borderId="11" xfId="2" applyNumberFormat="1" applyFont="1" applyFill="1" applyBorder="1" applyAlignment="1">
      <alignment horizontal="center" vertical="center" wrapText="1"/>
    </xf>
    <xf numFmtId="4" fontId="13" fillId="2" borderId="13" xfId="2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/>
    <xf numFmtId="0" fontId="19" fillId="0" borderId="11" xfId="2" applyFont="1" applyFill="1" applyBorder="1" applyAlignment="1">
      <alignment horizontal="center" vertical="center"/>
    </xf>
    <xf numFmtId="0" fontId="0" fillId="0" borderId="3" xfId="0" applyFill="1" applyBorder="1"/>
    <xf numFmtId="0" fontId="13" fillId="0" borderId="11" xfId="3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4" fontId="13" fillId="0" borderId="11" xfId="2" applyNumberFormat="1" applyFont="1" applyFill="1" applyBorder="1" applyAlignment="1">
      <alignment horizontal="center" vertical="center" wrapText="1"/>
    </xf>
    <xf numFmtId="4" fontId="13" fillId="0" borderId="13" xfId="2" applyNumberFormat="1" applyFont="1" applyFill="1" applyBorder="1" applyAlignment="1">
      <alignment horizontal="center" vertical="center" wrapText="1"/>
    </xf>
    <xf numFmtId="165" fontId="13" fillId="0" borderId="3" xfId="3" applyNumberFormat="1" applyFont="1" applyFill="1" applyBorder="1" applyAlignment="1">
      <alignment horizontal="center" vertical="center" wrapText="1"/>
    </xf>
    <xf numFmtId="165" fontId="13" fillId="0" borderId="3" xfId="2" applyNumberFormat="1" applyFont="1" applyFill="1" applyBorder="1" applyAlignment="1">
      <alignment horizontal="center" vertical="center" wrapText="1"/>
    </xf>
    <xf numFmtId="172" fontId="22" fillId="0" borderId="12" xfId="3" applyNumberFormat="1" applyFont="1" applyFill="1" applyBorder="1" applyAlignment="1">
      <alignment horizontal="center" vertical="center" wrapText="1"/>
    </xf>
    <xf numFmtId="165" fontId="13" fillId="3" borderId="3" xfId="3" applyNumberFormat="1" applyFont="1" applyFill="1" applyBorder="1" applyAlignment="1">
      <alignment horizontal="center" vertical="center" wrapText="1"/>
    </xf>
    <xf numFmtId="165" fontId="13" fillId="3" borderId="3" xfId="2" applyNumberFormat="1" applyFont="1" applyFill="1" applyBorder="1" applyAlignment="1">
      <alignment horizontal="center" vertical="center" wrapText="1"/>
    </xf>
    <xf numFmtId="167" fontId="13" fillId="0" borderId="3" xfId="3" applyNumberFormat="1" applyFont="1" applyFill="1" applyBorder="1" applyAlignment="1">
      <alignment horizontal="center" vertical="center" wrapText="1"/>
    </xf>
    <xf numFmtId="165" fontId="13" fillId="0" borderId="15" xfId="4" applyNumberFormat="1" applyFont="1" applyFill="1" applyBorder="1" applyAlignment="1">
      <alignment horizontal="center" vertical="center" wrapText="1"/>
    </xf>
    <xf numFmtId="165" fontId="13" fillId="0" borderId="12" xfId="3" applyNumberFormat="1" applyFont="1" applyFill="1" applyBorder="1" applyAlignment="1">
      <alignment horizontal="center" vertical="center" wrapText="1"/>
    </xf>
    <xf numFmtId="165" fontId="13" fillId="0" borderId="3" xfId="4" applyNumberFormat="1" applyFont="1" applyFill="1" applyBorder="1" applyAlignment="1">
      <alignment horizontal="center" vertical="center" wrapText="1"/>
    </xf>
    <xf numFmtId="165" fontId="13" fillId="0" borderId="12" xfId="2" applyNumberFormat="1" applyFont="1" applyFill="1" applyBorder="1" applyAlignment="1">
      <alignment horizontal="center" vertical="center" wrapText="1"/>
    </xf>
    <xf numFmtId="165" fontId="13" fillId="0" borderId="11" xfId="3" applyNumberFormat="1" applyFont="1" applyFill="1" applyBorder="1" applyAlignment="1">
      <alignment horizontal="center" vertical="center" wrapText="1"/>
    </xf>
    <xf numFmtId="165" fontId="31" fillId="0" borderId="12" xfId="3" applyNumberFormat="1" applyFont="1" applyFill="1" applyBorder="1" applyAlignment="1">
      <alignment horizontal="center" vertical="center" wrapText="1"/>
    </xf>
    <xf numFmtId="167" fontId="13" fillId="0" borderId="3" xfId="3" applyNumberFormat="1" applyFont="1" applyFill="1" applyBorder="1" applyAlignment="1">
      <alignment horizontal="right" vertical="center" wrapText="1"/>
    </xf>
    <xf numFmtId="165" fontId="31" fillId="0" borderId="12" xfId="2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9" fillId="0" borderId="0" xfId="0" applyFont="1" applyFill="1"/>
    <xf numFmtId="2" fontId="13" fillId="0" borderId="3" xfId="0" applyNumberFormat="1" applyFont="1" applyFill="1" applyBorder="1" applyAlignment="1">
      <alignment horizontal="center" vertical="center" wrapText="1"/>
    </xf>
    <xf numFmtId="3" fontId="13" fillId="0" borderId="3" xfId="3" applyNumberFormat="1" applyFont="1" applyFill="1" applyBorder="1" applyAlignment="1">
      <alignment horizontal="right" vertical="center" wrapText="1"/>
    </xf>
    <xf numFmtId="0" fontId="13" fillId="0" borderId="3" xfId="3" applyNumberFormat="1" applyFont="1" applyFill="1" applyBorder="1" applyAlignment="1">
      <alignment horizontal="center" vertical="center" wrapText="1"/>
    </xf>
    <xf numFmtId="0" fontId="10" fillId="2" borderId="11" xfId="2" applyFont="1" applyFill="1" applyBorder="1" applyAlignment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4" fontId="20" fillId="2" borderId="11" xfId="2" applyNumberFormat="1" applyFont="1" applyFill="1" applyBorder="1" applyAlignment="1">
      <alignment horizontal="center" vertical="center" wrapText="1"/>
    </xf>
    <xf numFmtId="2" fontId="13" fillId="4" borderId="11" xfId="0" applyNumberFormat="1" applyFont="1" applyFill="1" applyBorder="1" applyAlignment="1">
      <alignment horizontal="center" vertical="center" wrapText="1"/>
    </xf>
    <xf numFmtId="1" fontId="13" fillId="0" borderId="3" xfId="3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11" xfId="0" applyNumberFormat="1" applyFont="1" applyFill="1" applyBorder="1" applyAlignment="1">
      <alignment horizontal="center" vertical="center" wrapText="1"/>
    </xf>
    <xf numFmtId="165" fontId="32" fillId="0" borderId="3" xfId="3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" fontId="13" fillId="0" borderId="12" xfId="3" applyNumberFormat="1" applyFont="1" applyFill="1" applyBorder="1" applyAlignment="1">
      <alignment horizontal="center" vertical="center" wrapText="1"/>
    </xf>
    <xf numFmtId="10" fontId="33" fillId="0" borderId="3" xfId="0" applyNumberFormat="1" applyFont="1" applyFill="1" applyBorder="1"/>
    <xf numFmtId="165" fontId="34" fillId="0" borderId="3" xfId="3" applyNumberFormat="1" applyFont="1" applyFill="1" applyBorder="1" applyAlignment="1">
      <alignment horizontal="center" vertical="center" wrapText="1"/>
    </xf>
    <xf numFmtId="165" fontId="34" fillId="0" borderId="3" xfId="2" applyNumberFormat="1" applyFont="1" applyFill="1" applyBorder="1" applyAlignment="1">
      <alignment horizontal="center" vertical="center" wrapText="1"/>
    </xf>
    <xf numFmtId="0" fontId="2" fillId="0" borderId="3" xfId="0" applyFont="1" applyFill="1" applyBorder="1"/>
    <xf numFmtId="2" fontId="13" fillId="5" borderId="3" xfId="0" applyNumberFormat="1" applyFont="1" applyFill="1" applyBorder="1" applyAlignment="1">
      <alignment horizontal="center" vertical="center" wrapText="1"/>
    </xf>
    <xf numFmtId="2" fontId="13" fillId="5" borderId="11" xfId="0" applyNumberFormat="1" applyFont="1" applyFill="1" applyBorder="1" applyAlignment="1">
      <alignment horizontal="center" vertical="center" wrapText="1"/>
    </xf>
    <xf numFmtId="165" fontId="20" fillId="0" borderId="3" xfId="3" applyNumberFormat="1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vertical="center" wrapText="1"/>
    </xf>
    <xf numFmtId="0" fontId="20" fillId="2" borderId="11" xfId="2" applyFont="1" applyFill="1" applyBorder="1" applyAlignment="1">
      <alignment vertical="center" wrapText="1"/>
    </xf>
    <xf numFmtId="0" fontId="0" fillId="0" borderId="3" xfId="0" applyBorder="1"/>
    <xf numFmtId="2" fontId="13" fillId="4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/>
    <xf numFmtId="0" fontId="13" fillId="0" borderId="4" xfId="2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4" fontId="13" fillId="0" borderId="4" xfId="2" applyNumberFormat="1" applyFont="1" applyFill="1" applyBorder="1" applyAlignment="1">
      <alignment horizontal="center" vertical="center" wrapText="1"/>
    </xf>
    <xf numFmtId="4" fontId="13" fillId="0" borderId="18" xfId="2" applyNumberFormat="1" applyFont="1" applyFill="1" applyBorder="1" applyAlignment="1">
      <alignment horizontal="center" vertical="center" wrapText="1"/>
    </xf>
    <xf numFmtId="165" fontId="13" fillId="0" borderId="5" xfId="3" applyNumberFormat="1" applyFont="1" applyFill="1" applyBorder="1" applyAlignment="1">
      <alignment horizontal="center" vertical="center" wrapText="1"/>
    </xf>
    <xf numFmtId="165" fontId="13" fillId="0" borderId="5" xfId="2" applyNumberFormat="1" applyFont="1" applyFill="1" applyBorder="1" applyAlignment="1">
      <alignment horizontal="center" vertical="center" wrapText="1"/>
    </xf>
    <xf numFmtId="172" fontId="22" fillId="0" borderId="6" xfId="3" applyNumberFormat="1" applyFont="1" applyFill="1" applyBorder="1" applyAlignment="1">
      <alignment horizontal="center" vertical="center" wrapText="1"/>
    </xf>
    <xf numFmtId="165" fontId="13" fillId="0" borderId="5" xfId="4" applyNumberFormat="1" applyFont="1" applyFill="1" applyBorder="1" applyAlignment="1">
      <alignment horizontal="center" vertical="center" wrapText="1"/>
    </xf>
    <xf numFmtId="165" fontId="13" fillId="0" borderId="6" xfId="3" applyNumberFormat="1" applyFont="1" applyFill="1" applyBorder="1" applyAlignment="1">
      <alignment horizontal="center" vertical="center" wrapText="1"/>
    </xf>
    <xf numFmtId="165" fontId="13" fillId="0" borderId="6" xfId="2" applyNumberFormat="1" applyFont="1" applyFill="1" applyBorder="1" applyAlignment="1">
      <alignment horizontal="center" vertical="center" wrapText="1"/>
    </xf>
    <xf numFmtId="165" fontId="13" fillId="0" borderId="4" xfId="3" applyNumberFormat="1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13" fillId="0" borderId="3" xfId="2" applyFont="1" applyFill="1" applyBorder="1" applyAlignment="1">
      <alignment vertical="center" wrapText="1"/>
    </xf>
    <xf numFmtId="4" fontId="13" fillId="0" borderId="3" xfId="2" applyNumberFormat="1" applyFont="1" applyFill="1" applyBorder="1" applyAlignment="1">
      <alignment horizontal="center" vertical="center" wrapText="1"/>
    </xf>
    <xf numFmtId="172" fontId="22" fillId="0" borderId="3" xfId="3" applyNumberFormat="1" applyFont="1" applyFill="1" applyBorder="1" applyAlignment="1">
      <alignment horizontal="center" vertical="center" wrapText="1"/>
    </xf>
    <xf numFmtId="0" fontId="11" fillId="0" borderId="19" xfId="0" applyFont="1" applyFill="1" applyBorder="1"/>
    <xf numFmtId="0" fontId="6" fillId="0" borderId="15" xfId="0" applyFont="1" applyFill="1" applyBorder="1"/>
    <xf numFmtId="0" fontId="13" fillId="0" borderId="17" xfId="2" applyFont="1" applyFill="1" applyBorder="1" applyAlignment="1">
      <alignment vertical="center" wrapText="1"/>
    </xf>
    <xf numFmtId="0" fontId="13" fillId="0" borderId="15" xfId="0" applyFont="1" applyFill="1" applyBorder="1" applyAlignment="1">
      <alignment horizontal="center" vertical="center" wrapText="1"/>
    </xf>
    <xf numFmtId="2" fontId="13" fillId="0" borderId="15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Fill="1" applyBorder="1" applyAlignment="1">
      <alignment horizontal="center" vertical="center" wrapText="1"/>
    </xf>
    <xf numFmtId="4" fontId="13" fillId="0" borderId="17" xfId="2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 wrapText="1"/>
    </xf>
    <xf numFmtId="165" fontId="13" fillId="0" borderId="15" xfId="3" applyNumberFormat="1" applyFont="1" applyFill="1" applyBorder="1" applyAlignment="1">
      <alignment horizontal="center" vertical="center" wrapText="1"/>
    </xf>
    <xf numFmtId="165" fontId="13" fillId="0" borderId="15" xfId="2" applyNumberFormat="1" applyFont="1" applyFill="1" applyBorder="1" applyAlignment="1">
      <alignment horizontal="center" vertical="center" wrapText="1"/>
    </xf>
    <xf numFmtId="172" fontId="22" fillId="0" borderId="16" xfId="3" applyNumberFormat="1" applyFont="1" applyFill="1" applyBorder="1" applyAlignment="1">
      <alignment horizontal="center" vertical="center" wrapText="1"/>
    </xf>
    <xf numFmtId="165" fontId="13" fillId="0" borderId="16" xfId="3" applyNumberFormat="1" applyFont="1" applyFill="1" applyBorder="1" applyAlignment="1">
      <alignment horizontal="center" vertical="center" wrapText="1"/>
    </xf>
    <xf numFmtId="165" fontId="13" fillId="0" borderId="16" xfId="2" applyNumberFormat="1" applyFont="1" applyFill="1" applyBorder="1" applyAlignment="1">
      <alignment horizontal="center" vertical="center" wrapText="1"/>
    </xf>
    <xf numFmtId="165" fontId="13" fillId="0" borderId="17" xfId="3" applyNumberFormat="1" applyFont="1" applyFill="1" applyBorder="1" applyAlignment="1">
      <alignment horizontal="center" vertical="center" wrapText="1"/>
    </xf>
    <xf numFmtId="173" fontId="13" fillId="0" borderId="3" xfId="0" applyNumberFormat="1" applyFont="1" applyFill="1" applyBorder="1" applyAlignment="1">
      <alignment horizontal="center" vertical="center" wrapText="1"/>
    </xf>
    <xf numFmtId="165" fontId="35" fillId="0" borderId="3" xfId="3" applyNumberFormat="1" applyFont="1" applyFill="1" applyBorder="1" applyAlignment="1">
      <alignment horizontal="center" vertical="center" wrapText="1"/>
    </xf>
    <xf numFmtId="165" fontId="20" fillId="0" borderId="3" xfId="2" applyNumberFormat="1" applyFont="1" applyFill="1" applyBorder="1" applyAlignment="1">
      <alignment horizontal="center" vertical="center" wrapText="1"/>
    </xf>
    <xf numFmtId="2" fontId="36" fillId="0" borderId="11" xfId="0" applyNumberFormat="1" applyFont="1" applyFill="1" applyBorder="1" applyAlignment="1">
      <alignment horizontal="center" vertical="center" wrapText="1"/>
    </xf>
    <xf numFmtId="2" fontId="36" fillId="6" borderId="3" xfId="0" applyNumberFormat="1" applyFont="1" applyFill="1" applyBorder="1" applyAlignment="1">
      <alignment horizontal="center" vertical="center" wrapText="1"/>
    </xf>
    <xf numFmtId="0" fontId="20" fillId="2" borderId="11" xfId="2" applyFont="1" applyFill="1" applyBorder="1" applyAlignment="1">
      <alignment horizontal="left" vertical="center" wrapText="1"/>
    </xf>
    <xf numFmtId="1" fontId="22" fillId="0" borderId="3" xfId="3" applyNumberFormat="1" applyFont="1" applyFill="1" applyBorder="1" applyAlignment="1">
      <alignment horizontal="center" vertical="center" wrapText="1"/>
    </xf>
    <xf numFmtId="2" fontId="36" fillId="0" borderId="3" xfId="0" applyNumberFormat="1" applyFont="1" applyFill="1" applyBorder="1" applyAlignment="1">
      <alignment horizontal="center" vertical="center" wrapText="1"/>
    </xf>
    <xf numFmtId="165" fontId="20" fillId="2" borderId="3" xfId="2" applyNumberFormat="1" applyFont="1" applyFill="1" applyBorder="1" applyAlignment="1">
      <alignment horizontal="center" vertical="center" wrapText="1"/>
    </xf>
    <xf numFmtId="165" fontId="20" fillId="2" borderId="11" xfId="3" applyNumberFormat="1" applyFont="1" applyFill="1" applyBorder="1" applyAlignment="1">
      <alignment horizontal="center" vertical="center" wrapText="1"/>
    </xf>
    <xf numFmtId="2" fontId="36" fillId="5" borderId="3" xfId="0" applyNumberFormat="1" applyFont="1" applyFill="1" applyBorder="1" applyAlignment="1">
      <alignment horizontal="center" vertical="center" wrapText="1"/>
    </xf>
    <xf numFmtId="0" fontId="21" fillId="0" borderId="11" xfId="2" applyFont="1" applyFill="1" applyBorder="1" applyAlignment="1">
      <alignment vertical="center" wrapText="1"/>
    </xf>
    <xf numFmtId="0" fontId="21" fillId="0" borderId="3" xfId="0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/>
    </xf>
    <xf numFmtId="165" fontId="20" fillId="0" borderId="11" xfId="3" applyNumberFormat="1" applyFont="1" applyFill="1" applyBorder="1" applyAlignment="1">
      <alignment horizontal="center" vertical="center" wrapText="1"/>
    </xf>
    <xf numFmtId="165" fontId="13" fillId="0" borderId="12" xfId="4" applyNumberFormat="1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wrapText="1"/>
    </xf>
    <xf numFmtId="0" fontId="0" fillId="0" borderId="3" xfId="0" applyFont="1" applyFill="1" applyBorder="1" applyAlignment="1">
      <alignment horizontal="center" vertical="center"/>
    </xf>
    <xf numFmtId="2" fontId="20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wrapText="1"/>
    </xf>
    <xf numFmtId="4" fontId="13" fillId="0" borderId="11" xfId="3" applyNumberFormat="1" applyFont="1" applyFill="1" applyBorder="1" applyAlignment="1">
      <alignment horizontal="center" vertical="center" wrapText="1"/>
    </xf>
    <xf numFmtId="4" fontId="13" fillId="0" borderId="13" xfId="3" applyNumberFormat="1" applyFont="1" applyFill="1" applyBorder="1" applyAlignment="1">
      <alignment horizontal="center" vertical="center" wrapText="1"/>
    </xf>
    <xf numFmtId="10" fontId="38" fillId="0" borderId="3" xfId="0" applyNumberFormat="1" applyFont="1" applyFill="1" applyBorder="1"/>
    <xf numFmtId="0" fontId="33" fillId="0" borderId="3" xfId="0" applyFont="1" applyFill="1" applyBorder="1"/>
    <xf numFmtId="0" fontId="20" fillId="2" borderId="3" xfId="0" applyFont="1" applyFill="1" applyBorder="1" applyAlignment="1">
      <alignment horizontal="center" vertical="center" wrapText="1"/>
    </xf>
    <xf numFmtId="165" fontId="13" fillId="0" borderId="11" xfId="2" applyNumberFormat="1" applyFont="1" applyFill="1" applyBorder="1" applyAlignment="1">
      <alignment vertical="center" wrapText="1"/>
    </xf>
    <xf numFmtId="0" fontId="39" fillId="0" borderId="3" xfId="0" applyFont="1" applyFill="1" applyBorder="1"/>
    <xf numFmtId="2" fontId="40" fillId="0" borderId="3" xfId="0" applyNumberFormat="1" applyFont="1" applyFill="1" applyBorder="1" applyAlignment="1">
      <alignment horizontal="center" vertical="center" wrapText="1"/>
    </xf>
    <xf numFmtId="2" fontId="40" fillId="0" borderId="11" xfId="0" applyNumberFormat="1" applyFont="1" applyFill="1" applyBorder="1" applyAlignment="1">
      <alignment horizontal="center" vertical="center" wrapText="1"/>
    </xf>
    <xf numFmtId="4" fontId="41" fillId="2" borderId="11" xfId="2" applyNumberFormat="1" applyFont="1" applyFill="1" applyBorder="1" applyAlignment="1">
      <alignment horizontal="center" vertical="center" wrapText="1"/>
    </xf>
    <xf numFmtId="174" fontId="33" fillId="0" borderId="3" xfId="0" applyNumberFormat="1" applyFont="1" applyFill="1" applyBorder="1"/>
    <xf numFmtId="165" fontId="13" fillId="0" borderId="11" xfId="2" applyNumberFormat="1" applyFont="1" applyFill="1" applyBorder="1" applyAlignment="1">
      <alignment horizontal="center" vertical="center" wrapText="1"/>
    </xf>
    <xf numFmtId="0" fontId="8" fillId="2" borderId="3" xfId="0" applyFont="1" applyFill="1" applyBorder="1"/>
    <xf numFmtId="0" fontId="42" fillId="2" borderId="11" xfId="2" applyFont="1" applyFill="1" applyBorder="1" applyAlignment="1">
      <alignment horizontal="center" vertical="center"/>
    </xf>
    <xf numFmtId="0" fontId="42" fillId="2" borderId="11" xfId="3" applyFont="1" applyFill="1" applyBorder="1" applyAlignment="1">
      <alignment horizontal="center" vertical="center"/>
    </xf>
    <xf numFmtId="0" fontId="42" fillId="2" borderId="11" xfId="2" applyFont="1" applyFill="1" applyBorder="1" applyAlignment="1">
      <alignment vertical="center" wrapText="1"/>
    </xf>
    <xf numFmtId="2" fontId="42" fillId="2" borderId="3" xfId="0" applyNumberFormat="1" applyFont="1" applyFill="1" applyBorder="1" applyAlignment="1">
      <alignment horizontal="center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4" fontId="21" fillId="2" borderId="11" xfId="2" applyNumberFormat="1" applyFont="1" applyFill="1" applyBorder="1" applyAlignment="1">
      <alignment horizontal="center" vertical="center" wrapText="1"/>
    </xf>
    <xf numFmtId="4" fontId="21" fillId="2" borderId="13" xfId="2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21" fillId="0" borderId="11" xfId="2" applyFont="1" applyFill="1" applyBorder="1" applyAlignment="1">
      <alignment horizontal="center" vertical="center"/>
    </xf>
    <xf numFmtId="4" fontId="21" fillId="0" borderId="11" xfId="2" applyNumberFormat="1" applyFont="1" applyFill="1" applyBorder="1" applyAlignment="1">
      <alignment horizontal="center" vertical="center" wrapText="1"/>
    </xf>
    <xf numFmtId="4" fontId="21" fillId="0" borderId="13" xfId="2" applyNumberFormat="1" applyFont="1" applyFill="1" applyBorder="1" applyAlignment="1">
      <alignment horizontal="center" vertical="center" wrapText="1"/>
    </xf>
    <xf numFmtId="165" fontId="21" fillId="0" borderId="5" xfId="3" applyNumberFormat="1" applyFont="1" applyFill="1" applyBorder="1" applyAlignment="1">
      <alignment horizontal="center" vertical="center" wrapText="1"/>
    </xf>
    <xf numFmtId="165" fontId="21" fillId="0" borderId="5" xfId="4" applyNumberFormat="1" applyFont="1" applyFill="1" applyBorder="1" applyAlignment="1">
      <alignment horizontal="center" vertical="center" wrapText="1"/>
    </xf>
    <xf numFmtId="165" fontId="21" fillId="0" borderId="3" xfId="3" applyNumberFormat="1" applyFont="1" applyFill="1" applyBorder="1" applyAlignment="1">
      <alignment horizontal="center" vertical="center" wrapText="1"/>
    </xf>
    <xf numFmtId="165" fontId="21" fillId="0" borderId="4" xfId="3" applyNumberFormat="1" applyFont="1" applyFill="1" applyBorder="1" applyAlignment="1">
      <alignment horizontal="center" vertical="center" wrapText="1"/>
    </xf>
    <xf numFmtId="14" fontId="44" fillId="0" borderId="12" xfId="0" applyNumberFormat="1" applyFont="1" applyFill="1" applyBorder="1" applyAlignment="1">
      <alignment vertical="center"/>
    </xf>
    <xf numFmtId="14" fontId="18" fillId="2" borderId="13" xfId="0" applyNumberFormat="1" applyFont="1" applyFill="1" applyBorder="1" applyAlignment="1">
      <alignment vertical="center"/>
    </xf>
    <xf numFmtId="14" fontId="18" fillId="6" borderId="11" xfId="0" applyNumberFormat="1" applyFont="1" applyFill="1" applyBorder="1" applyAlignment="1">
      <alignment vertical="center"/>
    </xf>
    <xf numFmtId="0" fontId="14" fillId="2" borderId="3" xfId="2" applyFont="1" applyFill="1" applyBorder="1" applyAlignment="1">
      <alignment vertical="center" wrapText="1"/>
    </xf>
    <xf numFmtId="164" fontId="14" fillId="2" borderId="3" xfId="2" applyNumberFormat="1" applyFont="1" applyFill="1" applyBorder="1" applyAlignment="1">
      <alignment horizontal="center" vertical="center" wrapText="1"/>
    </xf>
    <xf numFmtId="164" fontId="14" fillId="0" borderId="3" xfId="2" applyNumberFormat="1" applyFont="1" applyFill="1" applyBorder="1" applyAlignment="1">
      <alignment horizontal="center" vertical="center" wrapText="1"/>
    </xf>
    <xf numFmtId="164" fontId="14" fillId="2" borderId="12" xfId="2" applyNumberFormat="1" applyFont="1" applyFill="1" applyBorder="1" applyAlignment="1">
      <alignment horizontal="center" vertical="center" wrapText="1"/>
    </xf>
    <xf numFmtId="165" fontId="14" fillId="2" borderId="3" xfId="3" applyNumberFormat="1" applyFont="1" applyFill="1" applyBorder="1" applyAlignment="1">
      <alignment horizontal="center"/>
    </xf>
    <xf numFmtId="4" fontId="14" fillId="2" borderId="3" xfId="3" applyNumberFormat="1" applyFont="1" applyFill="1" applyBorder="1" applyAlignment="1">
      <alignment horizontal="center"/>
    </xf>
    <xf numFmtId="165" fontId="16" fillId="2" borderId="0" xfId="0" applyNumberFormat="1" applyFont="1" applyFill="1"/>
    <xf numFmtId="0" fontId="16" fillId="2" borderId="0" xfId="0" applyFont="1" applyFill="1"/>
    <xf numFmtId="165" fontId="6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165" fontId="7" fillId="0" borderId="0" xfId="3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 wrapText="1"/>
    </xf>
    <xf numFmtId="167" fontId="6" fillId="0" borderId="0" xfId="0" applyNumberFormat="1" applyFont="1" applyFill="1" applyBorder="1" applyAlignment="1">
      <alignment horizontal="center"/>
    </xf>
    <xf numFmtId="170" fontId="6" fillId="0" borderId="0" xfId="0" applyNumberFormat="1" applyFont="1" applyFill="1" applyBorder="1" applyAlignment="1">
      <alignment horizontal="center"/>
    </xf>
    <xf numFmtId="170" fontId="7" fillId="0" borderId="0" xfId="3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8" fontId="6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9" fontId="6" fillId="0" borderId="0" xfId="1" applyNumberFormat="1" applyFont="1" applyFill="1" applyBorder="1" applyAlignment="1">
      <alignment horizontal="center"/>
    </xf>
    <xf numFmtId="165" fontId="6" fillId="0" borderId="0" xfId="0" applyNumberFormat="1" applyFont="1" applyFill="1" applyBorder="1"/>
    <xf numFmtId="0" fontId="5" fillId="0" borderId="0" xfId="2" applyFont="1" applyFill="1" applyBorder="1" applyAlignment="1">
      <alignment horizontal="left" vertical="center"/>
    </xf>
    <xf numFmtId="0" fontId="10" fillId="0" borderId="0" xfId="0" applyFont="1" applyFill="1" applyBorder="1" applyAlignment="1"/>
    <xf numFmtId="0" fontId="12" fillId="0" borderId="0" xfId="0" applyFont="1" applyFill="1" applyBorder="1" applyAlignment="1"/>
    <xf numFmtId="171" fontId="13" fillId="0" borderId="0" xfId="0" applyNumberFormat="1" applyFont="1" applyFill="1" applyBorder="1" applyAlignment="1"/>
    <xf numFmtId="165" fontId="14" fillId="0" borderId="0" xfId="2" applyNumberFormat="1" applyFont="1" applyFill="1" applyBorder="1" applyAlignment="1">
      <alignment horizontal="center"/>
    </xf>
    <xf numFmtId="0" fontId="15" fillId="0" borderId="0" xfId="0" applyFont="1" applyFill="1" applyBorder="1" applyAlignment="1"/>
    <xf numFmtId="0" fontId="15" fillId="0" borderId="0" xfId="2" applyFont="1" applyFill="1" applyBorder="1" applyAlignment="1">
      <alignment vertical="center" wrapText="1"/>
    </xf>
    <xf numFmtId="170" fontId="7" fillId="0" borderId="0" xfId="2" applyNumberFormat="1" applyFont="1" applyFill="1" applyBorder="1" applyAlignment="1">
      <alignment horizontal="center"/>
    </xf>
    <xf numFmtId="0" fontId="15" fillId="0" borderId="0" xfId="2" applyFont="1" applyFill="1" applyBorder="1" applyAlignment="1">
      <alignment vertical="center"/>
    </xf>
    <xf numFmtId="171" fontId="13" fillId="0" borderId="0" xfId="2" applyNumberFormat="1" applyFont="1" applyFill="1" applyBorder="1" applyAlignment="1">
      <alignment vertical="center" wrapText="1"/>
    </xf>
    <xf numFmtId="167" fontId="13" fillId="0" borderId="0" xfId="2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51" fillId="0" borderId="0" xfId="28" applyFont="1" applyFill="1" applyBorder="1" applyAlignment="1">
      <alignment wrapText="1"/>
    </xf>
    <xf numFmtId="0" fontId="29" fillId="0" borderId="17" xfId="0" applyFont="1" applyFill="1" applyBorder="1" applyAlignment="1">
      <alignment horizontal="center" vertical="center"/>
    </xf>
    <xf numFmtId="164" fontId="13" fillId="0" borderId="15" xfId="2" applyNumberFormat="1" applyFont="1" applyFill="1" applyBorder="1" applyAlignment="1">
      <alignment horizontal="center" vertical="center" wrapText="1"/>
    </xf>
    <xf numFmtId="1" fontId="22" fillId="0" borderId="12" xfId="3" applyNumberFormat="1" applyFont="1" applyFill="1" applyBorder="1" applyAlignment="1">
      <alignment horizontal="center" vertical="center" wrapText="1"/>
    </xf>
    <xf numFmtId="172" fontId="23" fillId="0" borderId="12" xfId="3" applyNumberFormat="1" applyFont="1" applyFill="1" applyBorder="1" applyAlignment="1">
      <alignment horizontal="center" vertical="center" wrapText="1"/>
    </xf>
    <xf numFmtId="1" fontId="22" fillId="0" borderId="3" xfId="4" applyNumberFormat="1" applyFont="1" applyFill="1" applyBorder="1" applyAlignment="1">
      <alignment horizontal="center" vertical="center" wrapText="1"/>
    </xf>
    <xf numFmtId="171" fontId="13" fillId="0" borderId="3" xfId="2" applyNumberFormat="1" applyFont="1" applyFill="1" applyBorder="1" applyAlignment="1">
      <alignment horizontal="center" vertical="center" wrapText="1"/>
    </xf>
    <xf numFmtId="1" fontId="13" fillId="0" borderId="12" xfId="3" applyNumberFormat="1" applyFont="1" applyFill="1" applyBorder="1" applyAlignment="1">
      <alignment horizontal="right" vertical="center" wrapText="1"/>
    </xf>
    <xf numFmtId="172" fontId="22" fillId="0" borderId="13" xfId="3" applyNumberFormat="1" applyFont="1" applyFill="1" applyBorder="1" applyAlignment="1">
      <alignment horizontal="center" vertical="center" wrapText="1"/>
    </xf>
    <xf numFmtId="0" fontId="0" fillId="0" borderId="11" xfId="0" applyFill="1" applyBorder="1"/>
    <xf numFmtId="0" fontId="0" fillId="0" borderId="0" xfId="0" applyFill="1"/>
    <xf numFmtId="3" fontId="7" fillId="0" borderId="3" xfId="0" applyNumberFormat="1" applyFont="1" applyFill="1" applyBorder="1" applyAlignment="1">
      <alignment vertical="center"/>
    </xf>
    <xf numFmtId="171" fontId="34" fillId="0" borderId="3" xfId="3" applyNumberFormat="1" applyFont="1" applyFill="1" applyBorder="1" applyAlignment="1">
      <alignment horizontal="center" vertical="center" wrapText="1"/>
    </xf>
    <xf numFmtId="14" fontId="18" fillId="2" borderId="11" xfId="0" applyNumberFormat="1" applyFont="1" applyFill="1" applyBorder="1" applyAlignment="1">
      <alignment vertical="center"/>
    </xf>
    <xf numFmtId="0" fontId="51" fillId="0" borderId="0" xfId="28" applyFont="1" applyFill="1" applyBorder="1" applyAlignment="1">
      <alignment horizontal="right" vertical="top" wrapText="1"/>
    </xf>
    <xf numFmtId="0" fontId="51" fillId="0" borderId="0" xfId="28" applyFont="1" applyFill="1" applyBorder="1" applyAlignment="1">
      <alignment horizontal="right" wrapText="1"/>
    </xf>
    <xf numFmtId="49" fontId="22" fillId="0" borderId="12" xfId="3" applyNumberFormat="1" applyFont="1" applyFill="1" applyBorder="1" applyAlignment="1">
      <alignment horizontal="center" vertical="center" wrapText="1"/>
    </xf>
    <xf numFmtId="49" fontId="22" fillId="0" borderId="11" xfId="3" applyNumberFormat="1" applyFont="1" applyFill="1" applyBorder="1" applyAlignment="1">
      <alignment horizontal="center" vertical="center" wrapText="1"/>
    </xf>
    <xf numFmtId="1" fontId="22" fillId="0" borderId="3" xfId="2" applyNumberFormat="1" applyFont="1" applyFill="1" applyBorder="1" applyAlignment="1">
      <alignment horizontal="center" vertical="center" wrapText="1"/>
    </xf>
    <xf numFmtId="1" fontId="22" fillId="2" borderId="3" xfId="3" applyNumberFormat="1" applyFont="1" applyFill="1" applyBorder="1" applyAlignment="1">
      <alignment horizontal="center" vertical="center" wrapText="1"/>
    </xf>
    <xf numFmtId="1" fontId="22" fillId="2" borderId="12" xfId="3" applyNumberFormat="1" applyFont="1" applyFill="1" applyBorder="1" applyAlignment="1">
      <alignment horizontal="center" vertical="center" wrapText="1"/>
    </xf>
    <xf numFmtId="1" fontId="22" fillId="2" borderId="11" xfId="3" applyNumberFormat="1" applyFont="1" applyFill="1" applyBorder="1" applyAlignment="1">
      <alignment horizontal="center" vertical="center" wrapText="1"/>
    </xf>
    <xf numFmtId="1" fontId="23" fillId="2" borderId="3" xfId="3" applyNumberFormat="1" applyFont="1" applyFill="1" applyBorder="1" applyAlignment="1">
      <alignment horizontal="center" vertical="center" wrapText="1"/>
    </xf>
    <xf numFmtId="49" fontId="22" fillId="0" borderId="3" xfId="3" applyNumberFormat="1" applyFont="1" applyFill="1" applyBorder="1" applyAlignment="1">
      <alignment horizontal="center" vertical="center" wrapText="1"/>
    </xf>
    <xf numFmtId="49" fontId="22" fillId="0" borderId="3" xfId="2" applyNumberFormat="1" applyFont="1" applyFill="1" applyBorder="1" applyAlignment="1">
      <alignment horizontal="center" vertical="center" wrapText="1"/>
    </xf>
    <xf numFmtId="164" fontId="25" fillId="0" borderId="5" xfId="2" applyNumberFormat="1" applyFont="1" applyFill="1" applyBorder="1" applyAlignment="1">
      <alignment horizontal="center" vertical="center" wrapText="1"/>
    </xf>
    <xf numFmtId="164" fontId="25" fillId="0" borderId="14" xfId="2" applyNumberFormat="1" applyFont="1" applyFill="1" applyBorder="1" applyAlignment="1">
      <alignment horizontal="center" vertical="center" wrapText="1"/>
    </xf>
    <xf numFmtId="164" fontId="25" fillId="0" borderId="15" xfId="2" applyNumberFormat="1" applyFont="1" applyFill="1" applyBorder="1" applyAlignment="1">
      <alignment horizontal="center" vertical="center" wrapText="1"/>
    </xf>
    <xf numFmtId="164" fontId="25" fillId="0" borderId="6" xfId="2" applyNumberFormat="1" applyFont="1" applyFill="1" applyBorder="1" applyAlignment="1">
      <alignment horizontal="center" vertical="center" wrapText="1"/>
    </xf>
    <xf numFmtId="164" fontId="25" fillId="0" borderId="2" xfId="2" applyNumberFormat="1" applyFont="1" applyFill="1" applyBorder="1" applyAlignment="1">
      <alignment horizontal="center" vertical="center" wrapText="1"/>
    </xf>
    <xf numFmtId="164" fontId="25" fillId="0" borderId="16" xfId="2" applyNumberFormat="1" applyFont="1" applyFill="1" applyBorder="1" applyAlignment="1">
      <alignment horizontal="center" vertical="center" wrapText="1"/>
    </xf>
    <xf numFmtId="49" fontId="23" fillId="0" borderId="3" xfId="3" applyNumberFormat="1" applyFont="1" applyFill="1" applyBorder="1" applyAlignment="1">
      <alignment horizontal="center" vertical="center" wrapText="1"/>
    </xf>
    <xf numFmtId="1" fontId="22" fillId="0" borderId="12" xfId="2" applyNumberFormat="1" applyFont="1" applyFill="1" applyBorder="1" applyAlignment="1">
      <alignment horizontal="center" vertical="center" wrapText="1"/>
    </xf>
    <xf numFmtId="1" fontId="22" fillId="0" borderId="13" xfId="2" applyNumberFormat="1" applyFont="1" applyFill="1" applyBorder="1" applyAlignment="1">
      <alignment horizontal="center" vertical="center" wrapText="1"/>
    </xf>
    <xf numFmtId="1" fontId="22" fillId="0" borderId="11" xfId="2" applyNumberFormat="1" applyFont="1" applyFill="1" applyBorder="1" applyAlignment="1">
      <alignment horizontal="center" vertical="center" wrapText="1"/>
    </xf>
    <xf numFmtId="1" fontId="23" fillId="0" borderId="12" xfId="2" applyNumberFormat="1" applyFont="1" applyFill="1" applyBorder="1" applyAlignment="1">
      <alignment horizontal="center" vertical="center" wrapText="1"/>
    </xf>
    <xf numFmtId="1" fontId="23" fillId="0" borderId="13" xfId="2" applyNumberFormat="1" applyFont="1" applyFill="1" applyBorder="1" applyAlignment="1">
      <alignment horizontal="center" vertical="center" wrapText="1"/>
    </xf>
    <xf numFmtId="1" fontId="24" fillId="0" borderId="3" xfId="2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1" fontId="22" fillId="0" borderId="12" xfId="3" applyNumberFormat="1" applyFont="1" applyFill="1" applyBorder="1" applyAlignment="1">
      <alignment horizontal="center" vertical="center" wrapText="1"/>
    </xf>
    <xf numFmtId="1" fontId="22" fillId="0" borderId="13" xfId="3" applyNumberFormat="1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 wrapText="1"/>
    </xf>
    <xf numFmtId="164" fontId="7" fillId="0" borderId="14" xfId="2" applyNumberFormat="1" applyFont="1" applyFill="1" applyBorder="1" applyAlignment="1">
      <alignment horizontal="center" vertical="center" wrapText="1"/>
    </xf>
    <xf numFmtId="164" fontId="7" fillId="0" borderId="15" xfId="2" applyNumberFormat="1" applyFont="1" applyFill="1" applyBorder="1" applyAlignment="1">
      <alignment horizontal="center" vertical="center" wrapText="1"/>
    </xf>
    <xf numFmtId="164" fontId="7" fillId="0" borderId="5" xfId="3" applyNumberFormat="1" applyFont="1" applyFill="1" applyBorder="1" applyAlignment="1">
      <alignment horizontal="center" vertical="center" wrapText="1"/>
    </xf>
    <xf numFmtId="164" fontId="7" fillId="0" borderId="14" xfId="3" applyNumberFormat="1" applyFont="1" applyFill="1" applyBorder="1" applyAlignment="1">
      <alignment horizontal="center" vertical="center" wrapText="1"/>
    </xf>
    <xf numFmtId="164" fontId="7" fillId="0" borderId="15" xfId="3" applyNumberFormat="1" applyFont="1" applyFill="1" applyBorder="1" applyAlignment="1">
      <alignment horizontal="center" vertical="center" wrapText="1"/>
    </xf>
    <xf numFmtId="164" fontId="21" fillId="0" borderId="12" xfId="2" applyNumberFormat="1" applyFont="1" applyFill="1" applyBorder="1" applyAlignment="1">
      <alignment horizontal="center" vertical="center" wrapText="1"/>
    </xf>
    <xf numFmtId="164" fontId="21" fillId="0" borderId="13" xfId="2" applyNumberFormat="1" applyFont="1" applyFill="1" applyBorder="1" applyAlignment="1">
      <alignment horizontal="center" vertical="center" wrapText="1"/>
    </xf>
    <xf numFmtId="164" fontId="21" fillId="0" borderId="11" xfId="2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textRotation="90"/>
    </xf>
    <xf numFmtId="0" fontId="4" fillId="0" borderId="11" xfId="2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0" fillId="0" borderId="5" xfId="3" applyFont="1" applyFill="1" applyBorder="1" applyAlignment="1">
      <alignment horizontal="center" vertical="center" wrapText="1"/>
    </xf>
    <xf numFmtId="0" fontId="20" fillId="0" borderId="14" xfId="3" applyFont="1" applyFill="1" applyBorder="1" applyAlignment="1">
      <alignment horizontal="center" vertical="center" wrapText="1"/>
    </xf>
    <xf numFmtId="0" fontId="20" fillId="0" borderId="15" xfId="3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14" xfId="2" applyFont="1" applyFill="1" applyBorder="1" applyAlignment="1">
      <alignment horizontal="center" vertical="center" wrapText="1"/>
    </xf>
    <xf numFmtId="0" fontId="7" fillId="0" borderId="15" xfId="2" applyFont="1" applyFill="1" applyBorder="1" applyAlignment="1">
      <alignment horizontal="center" vertical="center" wrapText="1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P472"/>
  <sheetViews>
    <sheetView tabSelected="1" zoomScale="80" zoomScaleNormal="80" zoomScaleSheetLayoutView="85" workbookViewId="0">
      <pane xSplit="15" ySplit="16" topLeftCell="P461" activePane="bottomRight" state="frozen"/>
      <selection activeCell="Q467" sqref="Q467"/>
      <selection pane="topRight" activeCell="Q467" sqref="Q467"/>
      <selection pane="bottomLeft" activeCell="Q467" sqref="Q467"/>
      <selection pane="bottomRight" activeCell="A473" sqref="A473"/>
    </sheetView>
  </sheetViews>
  <sheetFormatPr defaultColWidth="9.140625" defaultRowHeight="15" x14ac:dyDescent="0.25"/>
  <cols>
    <col min="1" max="1" width="4.28515625" customWidth="1"/>
    <col min="2" max="2" width="6.28515625" customWidth="1"/>
    <col min="3" max="3" width="10.85546875" customWidth="1"/>
    <col min="4" max="4" width="45.28515625" customWidth="1"/>
    <col min="5" max="5" width="9.140625" hidden="1" customWidth="1"/>
    <col min="6" max="6" width="8.7109375" customWidth="1"/>
    <col min="7" max="11" width="9.140625" hidden="1" customWidth="1"/>
    <col min="12" max="15" width="4.85546875" hidden="1" customWidth="1"/>
    <col min="16" max="16" width="11.7109375" customWidth="1"/>
    <col min="17" max="17" width="18.7109375" customWidth="1"/>
    <col min="18" max="18" width="11.42578125" customWidth="1"/>
    <col min="19" max="19" width="18.85546875" customWidth="1"/>
    <col min="20" max="20" width="11.28515625" customWidth="1"/>
    <col min="21" max="21" width="17.140625" customWidth="1"/>
    <col min="22" max="22" width="10.5703125" customWidth="1"/>
    <col min="23" max="23" width="18" customWidth="1"/>
    <col min="24" max="24" width="10.5703125" hidden="1" customWidth="1"/>
    <col min="25" max="25" width="16.42578125" hidden="1" customWidth="1"/>
    <col min="26" max="27" width="9.140625" hidden="1" customWidth="1"/>
    <col min="28" max="28" width="10.7109375" customWidth="1"/>
    <col min="29" max="29" width="19" customWidth="1"/>
    <col min="30" max="30" width="10.5703125" hidden="1" customWidth="1"/>
    <col min="31" max="31" width="17.7109375" hidden="1" customWidth="1"/>
    <col min="32" max="32" width="13.140625" customWidth="1"/>
    <col min="33" max="33" width="17.42578125" customWidth="1"/>
    <col min="34" max="34" width="11.5703125" hidden="1" customWidth="1"/>
    <col min="35" max="35" width="17.5703125" hidden="1" customWidth="1"/>
    <col min="36" max="36" width="11.85546875" customWidth="1"/>
    <col min="37" max="37" width="19" customWidth="1"/>
    <col min="38" max="38" width="12.28515625" hidden="1" customWidth="1"/>
    <col min="39" max="39" width="17.5703125" hidden="1" customWidth="1"/>
    <col min="40" max="40" width="11" hidden="1" customWidth="1"/>
    <col min="41" max="41" width="16.5703125" hidden="1" customWidth="1"/>
    <col min="42" max="42" width="12" customWidth="1"/>
    <col min="43" max="43" width="17.5703125" customWidth="1"/>
    <col min="44" max="44" width="11.85546875" hidden="1" customWidth="1"/>
    <col min="45" max="45" width="18.140625" hidden="1" customWidth="1"/>
    <col min="46" max="46" width="11.42578125" customWidth="1"/>
    <col min="47" max="47" width="15.5703125" customWidth="1"/>
    <col min="48" max="48" width="11.28515625" hidden="1" customWidth="1"/>
    <col min="49" max="49" width="15.5703125" hidden="1" customWidth="1"/>
    <col min="50" max="50" width="9" hidden="1" customWidth="1"/>
    <col min="51" max="51" width="16.140625" hidden="1" customWidth="1"/>
    <col min="52" max="52" width="11.7109375" hidden="1" customWidth="1"/>
    <col min="53" max="53" width="16.5703125" hidden="1" customWidth="1"/>
    <col min="54" max="54" width="11.5703125" customWidth="1"/>
    <col min="55" max="55" width="17.42578125" customWidth="1"/>
    <col min="56" max="56" width="12.140625" customWidth="1"/>
    <col min="57" max="57" width="17.7109375" customWidth="1"/>
    <col min="58" max="58" width="10.42578125" hidden="1" customWidth="1"/>
    <col min="59" max="59" width="15.7109375" hidden="1" customWidth="1"/>
    <col min="60" max="60" width="10.85546875" hidden="1" customWidth="1"/>
    <col min="61" max="61" width="16" hidden="1" customWidth="1"/>
    <col min="62" max="62" width="11.140625" customWidth="1"/>
    <col min="63" max="63" width="17.140625" customWidth="1"/>
    <col min="64" max="64" width="9.7109375" customWidth="1"/>
    <col min="65" max="65" width="16.5703125" customWidth="1"/>
    <col min="66" max="66" width="11.85546875" customWidth="1"/>
    <col min="67" max="67" width="16.85546875" customWidth="1"/>
    <col min="68" max="68" width="11.28515625" customWidth="1"/>
    <col min="69" max="69" width="18.140625" customWidth="1"/>
    <col min="70" max="70" width="12" hidden="1" customWidth="1"/>
    <col min="71" max="71" width="16.85546875" hidden="1" customWidth="1"/>
    <col min="72" max="72" width="10.5703125" customWidth="1"/>
    <col min="73" max="73" width="17" customWidth="1"/>
    <col min="74" max="74" width="11.42578125" customWidth="1"/>
    <col min="75" max="75" width="16.85546875" customWidth="1"/>
    <col min="76" max="76" width="11.85546875" customWidth="1"/>
    <col min="77" max="77" width="17.42578125" customWidth="1"/>
    <col min="78" max="78" width="11.140625" customWidth="1"/>
    <col min="79" max="79" width="15.140625" customWidth="1"/>
    <col min="80" max="80" width="11.5703125" customWidth="1"/>
    <col min="81" max="81" width="15.140625" customWidth="1"/>
    <col min="82" max="82" width="11.28515625" customWidth="1"/>
    <col min="83" max="83" width="17.85546875" customWidth="1"/>
    <col min="84" max="84" width="11.28515625" hidden="1" customWidth="1"/>
    <col min="85" max="85" width="16.28515625" hidden="1" customWidth="1"/>
    <col min="86" max="86" width="12" customWidth="1"/>
    <col min="87" max="87" width="16.140625" customWidth="1"/>
    <col min="88" max="88" width="11.140625" hidden="1" customWidth="1"/>
    <col min="89" max="89" width="15.7109375" hidden="1" customWidth="1"/>
    <col min="90" max="90" width="11.28515625" customWidth="1"/>
    <col min="91" max="91" width="17.140625" customWidth="1"/>
    <col min="92" max="92" width="10.85546875" hidden="1" customWidth="1"/>
    <col min="93" max="93" width="17" hidden="1" customWidth="1"/>
    <col min="94" max="94" width="11" customWidth="1"/>
    <col min="95" max="95" width="17.28515625" customWidth="1"/>
    <col min="96" max="96" width="11.28515625" customWidth="1"/>
    <col min="97" max="97" width="17" customWidth="1"/>
    <col min="98" max="98" width="9.85546875" hidden="1" customWidth="1"/>
    <col min="99" max="99" width="16.85546875" hidden="1" customWidth="1"/>
    <col min="100" max="100" width="11.85546875" hidden="1" customWidth="1"/>
    <col min="101" max="101" width="15.5703125" hidden="1" customWidth="1"/>
    <col min="102" max="102" width="12.140625" customWidth="1"/>
    <col min="103" max="103" width="16.7109375" customWidth="1"/>
    <col min="104" max="104" width="11.28515625" hidden="1" customWidth="1"/>
    <col min="105" max="105" width="14.7109375" hidden="1" customWidth="1"/>
    <col min="106" max="106" width="11.28515625" customWidth="1"/>
    <col min="107" max="107" width="17.140625" customWidth="1"/>
    <col min="108" max="108" width="9" customWidth="1"/>
    <col min="109" max="109" width="15.140625" customWidth="1"/>
    <col min="110" max="110" width="11.85546875" customWidth="1"/>
    <col min="111" max="111" width="16.5703125" customWidth="1"/>
    <col min="112" max="112" width="11.140625" hidden="1" customWidth="1"/>
    <col min="113" max="113" width="16.140625" hidden="1" customWidth="1"/>
    <col min="114" max="114" width="10" customWidth="1"/>
    <col min="115" max="115" width="19.140625" customWidth="1"/>
    <col min="116" max="116" width="9.85546875" hidden="1" customWidth="1"/>
    <col min="117" max="117" width="15.85546875" hidden="1" customWidth="1"/>
    <col min="118" max="118" width="13" hidden="1" customWidth="1"/>
    <col min="119" max="119" width="19.5703125" hidden="1" customWidth="1"/>
    <col min="120" max="120" width="41.140625" customWidth="1"/>
  </cols>
  <sheetData>
    <row r="1" spans="1:119" x14ac:dyDescent="0.25">
      <c r="V1" s="281"/>
      <c r="W1" s="295" t="s">
        <v>1022</v>
      </c>
      <c r="X1" s="295"/>
    </row>
    <row r="2" spans="1:119" ht="15" customHeight="1" x14ac:dyDescent="0.25">
      <c r="U2" s="296" t="s">
        <v>1023</v>
      </c>
      <c r="V2" s="296"/>
      <c r="W2" s="296"/>
      <c r="X2" s="281"/>
    </row>
    <row r="3" spans="1:119" x14ac:dyDescent="0.25">
      <c r="U3" s="296"/>
      <c r="V3" s="296"/>
      <c r="W3" s="296"/>
      <c r="X3" s="281"/>
    </row>
    <row r="4" spans="1:119" s="37" customFormat="1" ht="23.25" customHeight="1" x14ac:dyDescent="0.25">
      <c r="A4" s="1"/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  <c r="O4" s="3"/>
      <c r="P4" s="4"/>
      <c r="Q4" s="4"/>
      <c r="R4" s="5"/>
      <c r="S4" s="6"/>
      <c r="T4" s="254"/>
      <c r="U4" s="254"/>
      <c r="V4" s="281"/>
      <c r="W4" s="281"/>
      <c r="X4" s="281"/>
      <c r="Y4" s="8"/>
      <c r="Z4" s="8"/>
      <c r="AA4" s="8"/>
      <c r="AB4" s="5"/>
      <c r="AC4" s="5"/>
      <c r="AD4" s="4"/>
      <c r="AE4" s="4"/>
      <c r="AF4" s="7"/>
      <c r="AG4" s="7"/>
      <c r="AH4" s="8"/>
      <c r="AI4" s="8"/>
      <c r="AJ4" s="9"/>
      <c r="AK4" s="10"/>
      <c r="AL4" s="8"/>
      <c r="AM4" s="11"/>
      <c r="AN4" s="4"/>
      <c r="AO4" s="4"/>
      <c r="AP4" s="12"/>
      <c r="AQ4" s="12"/>
      <c r="AR4" s="13"/>
      <c r="AS4" s="13"/>
      <c r="AT4" s="14"/>
      <c r="AU4" s="15"/>
      <c r="AV4" s="4"/>
      <c r="AW4" s="4"/>
      <c r="AX4" s="14"/>
      <c r="AY4" s="14"/>
      <c r="AZ4" s="5"/>
      <c r="BA4" s="5"/>
      <c r="BB4" s="4"/>
      <c r="BC4" s="16"/>
      <c r="BD4" s="8"/>
      <c r="BE4" s="8"/>
      <c r="BF4" s="4"/>
      <c r="BG4" s="4"/>
      <c r="BH4" s="4"/>
      <c r="BI4" s="8"/>
      <c r="BJ4" s="14"/>
      <c r="BK4" s="17"/>
      <c r="BL4" s="18"/>
      <c r="BM4" s="18"/>
      <c r="BN4" s="19"/>
      <c r="BO4" s="20"/>
      <c r="BP4" s="18"/>
      <c r="BQ4" s="18"/>
      <c r="BR4" s="14"/>
      <c r="BS4" s="21"/>
      <c r="BT4" s="22"/>
      <c r="BU4" s="23"/>
      <c r="BV4" s="22"/>
      <c r="BW4" s="22"/>
      <c r="BX4" s="24"/>
      <c r="BY4" s="24"/>
      <c r="BZ4" s="5"/>
      <c r="CA4" s="5"/>
      <c r="CB4" s="8"/>
      <c r="CC4" s="16"/>
      <c r="CD4" s="25"/>
      <c r="CE4" s="26"/>
      <c r="CF4" s="14"/>
      <c r="CG4" s="14"/>
      <c r="CH4" s="4"/>
      <c r="CI4" s="4"/>
      <c r="CJ4" s="7"/>
      <c r="CK4" s="7"/>
      <c r="CL4" s="24"/>
      <c r="CM4" s="27"/>
      <c r="CN4" s="8"/>
      <c r="CO4" s="8"/>
      <c r="CP4" s="28"/>
      <c r="CQ4" s="29"/>
      <c r="CR4" s="30"/>
      <c r="CS4" s="23"/>
      <c r="CT4" s="7"/>
      <c r="CU4" s="7"/>
      <c r="CV4" s="14"/>
      <c r="CW4" s="14"/>
      <c r="CX4" s="31"/>
      <c r="CY4" s="31"/>
      <c r="CZ4" s="26"/>
      <c r="DA4" s="26"/>
      <c r="DB4" s="13"/>
      <c r="DC4" s="13"/>
      <c r="DD4" s="26"/>
      <c r="DE4" s="32"/>
      <c r="DF4" s="26"/>
      <c r="DG4" s="26"/>
      <c r="DH4" s="26"/>
      <c r="DI4" s="26"/>
      <c r="DJ4" s="33"/>
      <c r="DK4" s="34"/>
      <c r="DL4" s="34"/>
      <c r="DM4" s="34"/>
      <c r="DN4" s="35"/>
      <c r="DO4" s="36"/>
    </row>
    <row r="5" spans="1:119" s="253" customFormat="1" ht="23.25" hidden="1" customHeight="1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57"/>
      <c r="O5" s="257"/>
      <c r="P5" s="4"/>
      <c r="Q5" s="38"/>
      <c r="R5" s="258"/>
      <c r="S5" s="259"/>
      <c r="T5" s="254"/>
      <c r="U5" s="260"/>
      <c r="V5" s="7"/>
      <c r="W5" s="38"/>
      <c r="X5" s="8"/>
      <c r="Y5" s="8"/>
      <c r="Z5" s="8"/>
      <c r="AA5" s="8"/>
      <c r="AB5" s="261"/>
      <c r="AC5" s="262"/>
      <c r="AD5" s="4"/>
      <c r="AE5" s="4"/>
      <c r="AF5" s="7"/>
      <c r="AG5" s="38"/>
      <c r="AH5" s="8"/>
      <c r="AI5" s="8"/>
      <c r="AJ5" s="9"/>
      <c r="AK5" s="39"/>
      <c r="AL5" s="8"/>
      <c r="AM5" s="11"/>
      <c r="AN5" s="4"/>
      <c r="AO5" s="4"/>
      <c r="AP5" s="12"/>
      <c r="AQ5" s="12"/>
      <c r="AR5" s="13"/>
      <c r="AS5" s="13"/>
      <c r="AT5" s="14"/>
      <c r="AU5" s="15"/>
      <c r="AV5" s="4"/>
      <c r="AW5" s="4"/>
      <c r="AX5" s="14"/>
      <c r="AY5" s="14"/>
      <c r="AZ5" s="261"/>
      <c r="BA5" s="263"/>
      <c r="BB5" s="4"/>
      <c r="BC5" s="38"/>
      <c r="BD5" s="8"/>
      <c r="BE5" s="40"/>
      <c r="BF5" s="4"/>
      <c r="BG5" s="4"/>
      <c r="BH5" s="4"/>
      <c r="BI5" s="8"/>
      <c r="BJ5" s="14"/>
      <c r="BK5" s="17"/>
      <c r="BL5" s="18"/>
      <c r="BM5" s="41"/>
      <c r="BN5" s="19"/>
      <c r="BO5" s="20"/>
      <c r="BP5" s="18"/>
      <c r="BQ5" s="41"/>
      <c r="BR5" s="14"/>
      <c r="BS5" s="21"/>
      <c r="BT5" s="22"/>
      <c r="BU5" s="23"/>
      <c r="BV5" s="22"/>
      <c r="BX5" s="24"/>
      <c r="BY5" s="27"/>
      <c r="BZ5" s="261"/>
      <c r="CA5" s="264"/>
      <c r="CB5" s="8"/>
      <c r="CC5" s="16"/>
      <c r="CD5" s="25"/>
      <c r="CE5" s="32"/>
      <c r="CF5" s="14"/>
      <c r="CG5" s="14"/>
      <c r="CH5" s="4"/>
      <c r="CI5" s="42"/>
      <c r="CJ5" s="7"/>
      <c r="CK5" s="7"/>
      <c r="CL5" s="24"/>
      <c r="CM5" s="27"/>
      <c r="CN5" s="8"/>
      <c r="CO5" s="8"/>
      <c r="CP5" s="28"/>
      <c r="CQ5" s="29"/>
      <c r="CR5" s="30"/>
      <c r="CS5" s="23"/>
      <c r="CT5" s="7"/>
      <c r="CU5" s="7"/>
      <c r="CV5" s="14"/>
      <c r="CW5" s="14"/>
      <c r="CX5" s="31"/>
      <c r="CY5" s="43"/>
      <c r="CZ5" s="26"/>
      <c r="DA5" s="26"/>
      <c r="DB5" s="13"/>
      <c r="DD5" s="26"/>
      <c r="DE5" s="32"/>
      <c r="DF5" s="26"/>
      <c r="DG5" s="32"/>
      <c r="DH5" s="26"/>
      <c r="DI5" s="26"/>
      <c r="DJ5" s="33"/>
      <c r="DK5" s="265"/>
      <c r="DL5" s="266"/>
      <c r="DM5" s="266"/>
      <c r="DN5" s="252"/>
      <c r="DO5" s="267"/>
    </row>
    <row r="6" spans="1:119" s="253" customFormat="1" ht="16.5" hidden="1" customHeight="1" x14ac:dyDescent="0.3">
      <c r="A6" s="1"/>
      <c r="B6" s="44"/>
      <c r="C6" s="44"/>
      <c r="D6" s="268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269"/>
      <c r="Q6" s="38"/>
      <c r="R6" s="254"/>
      <c r="S6" s="254"/>
      <c r="T6" s="270"/>
      <c r="U6" s="271"/>
      <c r="V6" s="270"/>
      <c r="W6" s="270"/>
      <c r="X6" s="270"/>
      <c r="Y6" s="272"/>
      <c r="Z6" s="272"/>
      <c r="AA6" s="272"/>
      <c r="AB6" s="270"/>
      <c r="AC6" s="271"/>
      <c r="AD6" s="270"/>
      <c r="AE6" s="270"/>
      <c r="AF6" s="270"/>
      <c r="AG6" s="38"/>
      <c r="AH6" s="251"/>
      <c r="AI6" s="251"/>
      <c r="AJ6" s="270"/>
      <c r="AK6" s="39"/>
      <c r="AL6" s="4"/>
      <c r="AM6" s="4"/>
      <c r="AN6" s="273"/>
      <c r="AO6" s="273"/>
      <c r="AP6" s="251"/>
      <c r="AQ6" s="259"/>
      <c r="AR6" s="270"/>
      <c r="AS6" s="272"/>
      <c r="AT6" s="270"/>
      <c r="AU6" s="270"/>
      <c r="AV6" s="269"/>
      <c r="AW6" s="273"/>
      <c r="AX6" s="273"/>
      <c r="AY6" s="272"/>
      <c r="AZ6" s="274"/>
      <c r="BA6" s="274"/>
      <c r="BB6" s="273"/>
      <c r="BC6" s="273"/>
      <c r="BD6" s="273"/>
      <c r="BE6" s="272"/>
      <c r="BF6" s="273"/>
      <c r="BG6" s="273"/>
      <c r="BH6" s="251"/>
      <c r="BI6" s="251"/>
      <c r="BJ6" s="273"/>
      <c r="BK6" s="273"/>
      <c r="BL6" s="273"/>
      <c r="BM6" s="273"/>
      <c r="BN6" s="273"/>
      <c r="BO6" s="275"/>
      <c r="BP6" s="273"/>
      <c r="BQ6" s="273"/>
      <c r="BR6" s="273"/>
      <c r="BS6" s="272"/>
      <c r="BT6" s="273"/>
      <c r="BU6" s="272"/>
      <c r="BV6" s="273"/>
      <c r="BW6" s="23"/>
      <c r="BX6" s="276"/>
      <c r="BY6" s="274"/>
      <c r="BZ6" s="274"/>
      <c r="CA6" s="277"/>
      <c r="CB6" s="274"/>
      <c r="CC6" s="278"/>
      <c r="CD6" s="273"/>
      <c r="CE6" s="273"/>
      <c r="CF6" s="274"/>
      <c r="CG6" s="274"/>
      <c r="CH6" s="274"/>
      <c r="CI6" s="274"/>
      <c r="CJ6" s="274"/>
      <c r="CK6" s="274"/>
      <c r="CL6" s="274"/>
      <c r="CM6" s="274"/>
      <c r="CN6" s="274"/>
      <c r="CO6" s="274"/>
      <c r="CP6" s="273"/>
      <c r="CQ6" s="273"/>
      <c r="CR6" s="273"/>
      <c r="CS6" s="273"/>
      <c r="CT6" s="273"/>
      <c r="CU6" s="273"/>
      <c r="CV6" s="274"/>
      <c r="CW6" s="274"/>
      <c r="CX6" s="274"/>
      <c r="CY6" s="272"/>
      <c r="CZ6" s="274"/>
      <c r="DA6" s="274"/>
      <c r="DB6" s="274"/>
      <c r="DC6" s="46"/>
      <c r="DD6" s="274"/>
      <c r="DE6" s="272"/>
      <c r="DF6" s="274"/>
      <c r="DG6" s="274"/>
      <c r="DH6" s="274"/>
      <c r="DI6" s="274"/>
      <c r="DJ6" s="274"/>
      <c r="DK6" s="274"/>
      <c r="DL6" s="274"/>
      <c r="DM6" s="274"/>
      <c r="DN6" s="279"/>
      <c r="DO6" s="280"/>
    </row>
    <row r="7" spans="1:119" s="47" customFormat="1" ht="13.5" hidden="1" customHeight="1" x14ac:dyDescent="0.2">
      <c r="B7" s="48"/>
      <c r="C7" s="48"/>
      <c r="D7" s="49">
        <v>1.5589999999999999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1"/>
      <c r="Q7" s="255">
        <v>1</v>
      </c>
      <c r="R7" s="255"/>
      <c r="S7" s="255">
        <v>1</v>
      </c>
      <c r="T7" s="255"/>
      <c r="U7" s="255">
        <v>1</v>
      </c>
      <c r="V7" s="255"/>
      <c r="W7" s="255">
        <v>1</v>
      </c>
      <c r="X7" s="255"/>
      <c r="Y7" s="255">
        <v>1</v>
      </c>
      <c r="Z7" s="255"/>
      <c r="AA7" s="255"/>
      <c r="AB7" s="255"/>
      <c r="AC7" s="255">
        <v>1</v>
      </c>
      <c r="AD7" s="255"/>
      <c r="AE7" s="255"/>
      <c r="AF7" s="255"/>
      <c r="AG7" s="255">
        <v>1</v>
      </c>
      <c r="AH7" s="255"/>
      <c r="AI7" s="255"/>
      <c r="AJ7" s="255"/>
      <c r="AK7" s="255">
        <v>1</v>
      </c>
      <c r="AL7" s="255"/>
      <c r="AM7" s="255">
        <v>1</v>
      </c>
      <c r="AN7" s="255"/>
      <c r="AO7" s="255">
        <v>1</v>
      </c>
      <c r="AP7" s="255"/>
      <c r="AQ7" s="255">
        <v>1</v>
      </c>
      <c r="AR7" s="255"/>
      <c r="AS7" s="255">
        <v>1</v>
      </c>
      <c r="AT7" s="255"/>
      <c r="AU7" s="256">
        <v>1</v>
      </c>
      <c r="AV7" s="52"/>
      <c r="AW7" s="255">
        <v>1</v>
      </c>
      <c r="AX7" s="255"/>
      <c r="AY7" s="255">
        <v>1</v>
      </c>
      <c r="AZ7" s="51"/>
      <c r="BA7" s="51">
        <v>1</v>
      </c>
      <c r="BB7" s="255"/>
      <c r="BC7" s="255">
        <v>1</v>
      </c>
      <c r="BD7" s="255"/>
      <c r="BE7" s="255">
        <v>1</v>
      </c>
      <c r="BF7" s="255"/>
      <c r="BG7" s="255">
        <v>1</v>
      </c>
      <c r="BH7" s="255"/>
      <c r="BI7" s="255">
        <v>1</v>
      </c>
      <c r="BJ7" s="255"/>
      <c r="BK7" s="255">
        <v>1</v>
      </c>
      <c r="BL7" s="51"/>
      <c r="BM7" s="51">
        <v>1</v>
      </c>
      <c r="BN7" s="255"/>
      <c r="BO7" s="255">
        <v>1</v>
      </c>
      <c r="BP7" s="255"/>
      <c r="BQ7" s="255">
        <v>1</v>
      </c>
      <c r="BR7" s="255"/>
      <c r="BS7" s="255">
        <v>1</v>
      </c>
      <c r="BT7" s="255"/>
      <c r="BU7" s="255">
        <v>1</v>
      </c>
      <c r="BV7" s="255"/>
      <c r="BW7" s="256">
        <v>1</v>
      </c>
      <c r="BX7" s="52"/>
      <c r="BY7" s="51">
        <v>1</v>
      </c>
      <c r="BZ7" s="51"/>
      <c r="CA7" s="51">
        <v>1</v>
      </c>
      <c r="CB7" s="255"/>
      <c r="CC7" s="255">
        <v>1</v>
      </c>
      <c r="CD7" s="255"/>
      <c r="CE7" s="255">
        <v>1</v>
      </c>
      <c r="CF7" s="51"/>
      <c r="CG7" s="51">
        <v>1</v>
      </c>
      <c r="CH7" s="51"/>
      <c r="CI7" s="51">
        <v>1</v>
      </c>
      <c r="CJ7" s="51"/>
      <c r="CK7" s="51">
        <v>1</v>
      </c>
      <c r="CL7" s="51"/>
      <c r="CM7" s="51">
        <v>1</v>
      </c>
      <c r="CN7" s="51"/>
      <c r="CO7" s="51">
        <v>1</v>
      </c>
      <c r="CP7" s="255"/>
      <c r="CQ7" s="255">
        <v>1</v>
      </c>
      <c r="CR7" s="255"/>
      <c r="CS7" s="255">
        <v>1</v>
      </c>
      <c r="CT7" s="255"/>
      <c r="CU7" s="255">
        <v>1</v>
      </c>
      <c r="CV7" s="51"/>
      <c r="CW7" s="51">
        <v>1</v>
      </c>
      <c r="CX7" s="51"/>
      <c r="CY7" s="51">
        <v>1</v>
      </c>
      <c r="CZ7" s="51"/>
      <c r="DA7" s="51">
        <v>1</v>
      </c>
      <c r="DB7" s="51"/>
      <c r="DC7" s="51">
        <v>1</v>
      </c>
      <c r="DD7" s="51"/>
      <c r="DE7" s="51">
        <v>1</v>
      </c>
      <c r="DF7" s="51"/>
      <c r="DG7" s="51">
        <v>1</v>
      </c>
      <c r="DH7" s="51"/>
      <c r="DI7" s="51">
        <v>1</v>
      </c>
      <c r="DJ7" s="51"/>
      <c r="DK7" s="53">
        <v>1</v>
      </c>
      <c r="DL7" s="54"/>
      <c r="DM7" s="54"/>
      <c r="DN7" s="55"/>
      <c r="DO7" s="56"/>
    </row>
    <row r="8" spans="1:119" s="57" customFormat="1" ht="75.75" customHeight="1" x14ac:dyDescent="0.25">
      <c r="A8" s="332" t="s">
        <v>1</v>
      </c>
      <c r="B8" s="333" t="s">
        <v>2</v>
      </c>
      <c r="C8" s="333" t="s">
        <v>3</v>
      </c>
      <c r="D8" s="335" t="s">
        <v>4</v>
      </c>
      <c r="E8" s="338" t="s">
        <v>5</v>
      </c>
      <c r="F8" s="323" t="s">
        <v>6</v>
      </c>
      <c r="G8" s="323" t="s">
        <v>7</v>
      </c>
      <c r="H8" s="323" t="s">
        <v>8</v>
      </c>
      <c r="I8" s="326" t="s">
        <v>9</v>
      </c>
      <c r="J8" s="323"/>
      <c r="K8" s="323" t="s">
        <v>10</v>
      </c>
      <c r="L8" s="329" t="s">
        <v>11</v>
      </c>
      <c r="M8" s="330"/>
      <c r="N8" s="330"/>
      <c r="O8" s="331"/>
      <c r="P8" s="313" t="s">
        <v>12</v>
      </c>
      <c r="Q8" s="314"/>
      <c r="R8" s="313" t="s">
        <v>13</v>
      </c>
      <c r="S8" s="314"/>
      <c r="T8" s="313" t="s">
        <v>14</v>
      </c>
      <c r="U8" s="314"/>
      <c r="V8" s="313" t="s">
        <v>15</v>
      </c>
      <c r="W8" s="314"/>
      <c r="X8" s="313" t="s">
        <v>16</v>
      </c>
      <c r="Y8" s="314"/>
      <c r="Z8" s="321" t="s">
        <v>17</v>
      </c>
      <c r="AA8" s="322"/>
      <c r="AB8" s="313" t="s">
        <v>18</v>
      </c>
      <c r="AC8" s="314"/>
      <c r="AD8" s="313" t="s">
        <v>19</v>
      </c>
      <c r="AE8" s="314"/>
      <c r="AF8" s="313" t="s">
        <v>20</v>
      </c>
      <c r="AG8" s="314"/>
      <c r="AH8" s="313" t="s">
        <v>21</v>
      </c>
      <c r="AI8" s="314"/>
      <c r="AJ8" s="313" t="s">
        <v>22</v>
      </c>
      <c r="AK8" s="314"/>
      <c r="AL8" s="316" t="s">
        <v>23</v>
      </c>
      <c r="AM8" s="317"/>
      <c r="AN8" s="316" t="s">
        <v>24</v>
      </c>
      <c r="AO8" s="317"/>
      <c r="AP8" s="313" t="s">
        <v>25</v>
      </c>
      <c r="AQ8" s="314"/>
      <c r="AR8" s="313" t="s">
        <v>26</v>
      </c>
      <c r="AS8" s="314"/>
      <c r="AT8" s="313" t="s">
        <v>27</v>
      </c>
      <c r="AU8" s="314"/>
      <c r="AV8" s="313" t="s">
        <v>28</v>
      </c>
      <c r="AW8" s="314"/>
      <c r="AX8" s="316" t="s">
        <v>29</v>
      </c>
      <c r="AY8" s="317"/>
      <c r="AZ8" s="313" t="s">
        <v>30</v>
      </c>
      <c r="BA8" s="314"/>
      <c r="BB8" s="313" t="s">
        <v>31</v>
      </c>
      <c r="BC8" s="314"/>
      <c r="BD8" s="313" t="s">
        <v>32</v>
      </c>
      <c r="BE8" s="314"/>
      <c r="BF8" s="313" t="s">
        <v>33</v>
      </c>
      <c r="BG8" s="314"/>
      <c r="BH8" s="313" t="s">
        <v>34</v>
      </c>
      <c r="BI8" s="314"/>
      <c r="BJ8" s="313" t="s">
        <v>35</v>
      </c>
      <c r="BK8" s="314"/>
      <c r="BL8" s="313" t="s">
        <v>36</v>
      </c>
      <c r="BM8" s="314"/>
      <c r="BN8" s="313" t="s">
        <v>37</v>
      </c>
      <c r="BO8" s="314"/>
      <c r="BP8" s="313" t="s">
        <v>38</v>
      </c>
      <c r="BQ8" s="314"/>
      <c r="BR8" s="313" t="s">
        <v>39</v>
      </c>
      <c r="BS8" s="314"/>
      <c r="BT8" s="313" t="s">
        <v>40</v>
      </c>
      <c r="BU8" s="314"/>
      <c r="BV8" s="313" t="s">
        <v>41</v>
      </c>
      <c r="BW8" s="314"/>
      <c r="BX8" s="313" t="s">
        <v>42</v>
      </c>
      <c r="BY8" s="315"/>
      <c r="BZ8" s="313" t="s">
        <v>43</v>
      </c>
      <c r="CA8" s="314"/>
      <c r="CB8" s="313" t="s">
        <v>44</v>
      </c>
      <c r="CC8" s="314"/>
      <c r="CD8" s="313" t="s">
        <v>45</v>
      </c>
      <c r="CE8" s="314"/>
      <c r="CF8" s="313" t="s">
        <v>46</v>
      </c>
      <c r="CG8" s="314"/>
      <c r="CH8" s="313" t="s">
        <v>47</v>
      </c>
      <c r="CI8" s="314"/>
      <c r="CJ8" s="313" t="s">
        <v>48</v>
      </c>
      <c r="CK8" s="314"/>
      <c r="CL8" s="313" t="s">
        <v>49</v>
      </c>
      <c r="CM8" s="314"/>
      <c r="CN8" s="313" t="s">
        <v>50</v>
      </c>
      <c r="CO8" s="314"/>
      <c r="CP8" s="313" t="s">
        <v>51</v>
      </c>
      <c r="CQ8" s="314"/>
      <c r="CR8" s="313" t="s">
        <v>52</v>
      </c>
      <c r="CS8" s="314"/>
      <c r="CT8" s="313" t="s">
        <v>53</v>
      </c>
      <c r="CU8" s="314"/>
      <c r="CV8" s="313" t="s">
        <v>54</v>
      </c>
      <c r="CW8" s="314"/>
      <c r="CX8" s="313" t="s">
        <v>55</v>
      </c>
      <c r="CY8" s="314"/>
      <c r="CZ8" s="313" t="s">
        <v>56</v>
      </c>
      <c r="DA8" s="314"/>
      <c r="DB8" s="313" t="s">
        <v>57</v>
      </c>
      <c r="DC8" s="314"/>
      <c r="DD8" s="313" t="s">
        <v>58</v>
      </c>
      <c r="DE8" s="314"/>
      <c r="DF8" s="313" t="s">
        <v>59</v>
      </c>
      <c r="DG8" s="314"/>
      <c r="DH8" s="313" t="s">
        <v>60</v>
      </c>
      <c r="DI8" s="314"/>
      <c r="DJ8" s="313" t="s">
        <v>61</v>
      </c>
      <c r="DK8" s="315"/>
      <c r="DL8" s="313" t="s">
        <v>62</v>
      </c>
      <c r="DM8" s="315"/>
      <c r="DN8" s="318" t="s">
        <v>63</v>
      </c>
      <c r="DO8" s="318"/>
    </row>
    <row r="9" spans="1:119" s="57" customFormat="1" ht="15.75" hidden="1" customHeight="1" x14ac:dyDescent="0.25">
      <c r="A9" s="332"/>
      <c r="B9" s="333"/>
      <c r="C9" s="333"/>
      <c r="D9" s="336"/>
      <c r="E9" s="339"/>
      <c r="F9" s="324"/>
      <c r="G9" s="324"/>
      <c r="H9" s="324"/>
      <c r="I9" s="327"/>
      <c r="J9" s="324"/>
      <c r="K9" s="324"/>
      <c r="L9" s="319" t="s">
        <v>64</v>
      </c>
      <c r="M9" s="320"/>
      <c r="N9" s="320"/>
      <c r="O9" s="320"/>
      <c r="P9" s="304" t="s">
        <v>65</v>
      </c>
      <c r="Q9" s="304"/>
      <c r="R9" s="304" t="s">
        <v>66</v>
      </c>
      <c r="S9" s="304"/>
      <c r="T9" s="304" t="s">
        <v>67</v>
      </c>
      <c r="U9" s="304"/>
      <c r="V9" s="304" t="s">
        <v>68</v>
      </c>
      <c r="W9" s="304"/>
      <c r="X9" s="304" t="s">
        <v>69</v>
      </c>
      <c r="Y9" s="304"/>
      <c r="Z9" s="304"/>
      <c r="AA9" s="304"/>
      <c r="AB9" s="304" t="s">
        <v>70</v>
      </c>
      <c r="AC9" s="304"/>
      <c r="AD9" s="304"/>
      <c r="AE9" s="304"/>
      <c r="AF9" s="304" t="s">
        <v>71</v>
      </c>
      <c r="AG9" s="304"/>
      <c r="AH9" s="304"/>
      <c r="AI9" s="304"/>
      <c r="AJ9" s="304" t="s">
        <v>72</v>
      </c>
      <c r="AK9" s="304"/>
      <c r="AL9" s="312" t="s">
        <v>73</v>
      </c>
      <c r="AM9" s="312"/>
      <c r="AN9" s="305" t="s">
        <v>74</v>
      </c>
      <c r="AO9" s="305"/>
      <c r="AP9" s="305" t="s">
        <v>75</v>
      </c>
      <c r="AQ9" s="305"/>
      <c r="AR9" s="304" t="s">
        <v>76</v>
      </c>
      <c r="AS9" s="304"/>
      <c r="AT9" s="304" t="s">
        <v>77</v>
      </c>
      <c r="AU9" s="304"/>
      <c r="AV9" s="304" t="s">
        <v>78</v>
      </c>
      <c r="AW9" s="304"/>
      <c r="AX9" s="304" t="s">
        <v>79</v>
      </c>
      <c r="AY9" s="304"/>
      <c r="AZ9" s="304" t="s">
        <v>80</v>
      </c>
      <c r="BA9" s="304"/>
      <c r="BB9" s="304" t="s">
        <v>81</v>
      </c>
      <c r="BC9" s="304"/>
      <c r="BD9" s="304" t="s">
        <v>82</v>
      </c>
      <c r="BE9" s="304"/>
      <c r="BF9" s="304" t="s">
        <v>83</v>
      </c>
      <c r="BG9" s="304"/>
      <c r="BH9" s="304" t="s">
        <v>84</v>
      </c>
      <c r="BI9" s="304"/>
      <c r="BJ9" s="304" t="s">
        <v>85</v>
      </c>
      <c r="BK9" s="304"/>
      <c r="BL9" s="304" t="s">
        <v>86</v>
      </c>
      <c r="BM9" s="304"/>
      <c r="BN9" s="304" t="s">
        <v>87</v>
      </c>
      <c r="BO9" s="304"/>
      <c r="BP9" s="304" t="s">
        <v>88</v>
      </c>
      <c r="BQ9" s="304"/>
      <c r="BR9" s="304" t="s">
        <v>89</v>
      </c>
      <c r="BS9" s="304"/>
      <c r="BT9" s="304" t="s">
        <v>90</v>
      </c>
      <c r="BU9" s="304"/>
      <c r="BV9" s="304" t="s">
        <v>91</v>
      </c>
      <c r="BW9" s="297"/>
      <c r="BX9" s="304" t="s">
        <v>92</v>
      </c>
      <c r="BY9" s="304"/>
      <c r="BZ9" s="304" t="s">
        <v>93</v>
      </c>
      <c r="CA9" s="304"/>
      <c r="CB9" s="304" t="s">
        <v>94</v>
      </c>
      <c r="CC9" s="304"/>
      <c r="CD9" s="304" t="s">
        <v>95</v>
      </c>
      <c r="CE9" s="304"/>
      <c r="CF9" s="304" t="s">
        <v>96</v>
      </c>
      <c r="CG9" s="304"/>
      <c r="CH9" s="304" t="s">
        <v>97</v>
      </c>
      <c r="CI9" s="304"/>
      <c r="CJ9" s="304" t="s">
        <v>98</v>
      </c>
      <c r="CK9" s="304"/>
      <c r="CL9" s="304" t="s">
        <v>99</v>
      </c>
      <c r="CM9" s="304"/>
      <c r="CN9" s="304" t="s">
        <v>100</v>
      </c>
      <c r="CO9" s="304"/>
      <c r="CP9" s="304" t="s">
        <v>101</v>
      </c>
      <c r="CQ9" s="304"/>
      <c r="CR9" s="304" t="s">
        <v>102</v>
      </c>
      <c r="CS9" s="304"/>
      <c r="CT9" s="304" t="s">
        <v>103</v>
      </c>
      <c r="CU9" s="304"/>
      <c r="CV9" s="304" t="s">
        <v>104</v>
      </c>
      <c r="CW9" s="304"/>
      <c r="CX9" s="304" t="s">
        <v>105</v>
      </c>
      <c r="CY9" s="304"/>
      <c r="CZ9" s="304" t="s">
        <v>106</v>
      </c>
      <c r="DA9" s="304"/>
      <c r="DB9" s="304" t="s">
        <v>107</v>
      </c>
      <c r="DC9" s="304"/>
      <c r="DD9" s="304" t="s">
        <v>108</v>
      </c>
      <c r="DE9" s="304"/>
      <c r="DF9" s="304" t="s">
        <v>109</v>
      </c>
      <c r="DG9" s="304"/>
      <c r="DH9" s="304" t="s">
        <v>110</v>
      </c>
      <c r="DI9" s="304"/>
      <c r="DJ9" s="297" t="s">
        <v>111</v>
      </c>
      <c r="DK9" s="298"/>
      <c r="DL9" s="58"/>
      <c r="DM9" s="58"/>
      <c r="DN9" s="305"/>
      <c r="DO9" s="305"/>
    </row>
    <row r="10" spans="1:119" s="57" customFormat="1" ht="13.5" hidden="1" customHeight="1" x14ac:dyDescent="0.25">
      <c r="A10" s="332"/>
      <c r="B10" s="333"/>
      <c r="C10" s="333"/>
      <c r="D10" s="336"/>
      <c r="E10" s="339"/>
      <c r="F10" s="324"/>
      <c r="G10" s="324"/>
      <c r="H10" s="324"/>
      <c r="I10" s="327"/>
      <c r="J10" s="324"/>
      <c r="K10" s="324"/>
      <c r="L10" s="306" t="s">
        <v>112</v>
      </c>
      <c r="M10" s="306" t="s">
        <v>113</v>
      </c>
      <c r="N10" s="306" t="s">
        <v>114</v>
      </c>
      <c r="O10" s="309" t="s">
        <v>115</v>
      </c>
      <c r="P10" s="300" t="s">
        <v>116</v>
      </c>
      <c r="Q10" s="300"/>
      <c r="R10" s="300" t="s">
        <v>116</v>
      </c>
      <c r="S10" s="300"/>
      <c r="T10" s="300" t="s">
        <v>116</v>
      </c>
      <c r="U10" s="300"/>
      <c r="V10" s="300" t="s">
        <v>117</v>
      </c>
      <c r="W10" s="300"/>
      <c r="X10" s="300" t="s">
        <v>116</v>
      </c>
      <c r="Y10" s="300"/>
      <c r="Z10" s="300"/>
      <c r="AA10" s="300"/>
      <c r="AB10" s="300" t="s">
        <v>116</v>
      </c>
      <c r="AC10" s="300"/>
      <c r="AD10" s="300"/>
      <c r="AE10" s="300"/>
      <c r="AF10" s="300" t="s">
        <v>116</v>
      </c>
      <c r="AG10" s="300"/>
      <c r="AH10" s="300"/>
      <c r="AI10" s="300"/>
      <c r="AJ10" s="300" t="s">
        <v>116</v>
      </c>
      <c r="AK10" s="300"/>
      <c r="AL10" s="303" t="s">
        <v>116</v>
      </c>
      <c r="AM10" s="303"/>
      <c r="AN10" s="303" t="s">
        <v>116</v>
      </c>
      <c r="AO10" s="303"/>
      <c r="AP10" s="300" t="s">
        <v>116</v>
      </c>
      <c r="AQ10" s="300"/>
      <c r="AR10" s="300" t="s">
        <v>116</v>
      </c>
      <c r="AS10" s="300"/>
      <c r="AT10" s="300" t="s">
        <v>116</v>
      </c>
      <c r="AU10" s="300"/>
      <c r="AV10" s="300" t="s">
        <v>118</v>
      </c>
      <c r="AW10" s="300"/>
      <c r="AX10" s="300" t="s">
        <v>119</v>
      </c>
      <c r="AY10" s="300"/>
      <c r="AZ10" s="300" t="s">
        <v>119</v>
      </c>
      <c r="BA10" s="300"/>
      <c r="BB10" s="300" t="s">
        <v>120</v>
      </c>
      <c r="BC10" s="300"/>
      <c r="BD10" s="300" t="s">
        <v>120</v>
      </c>
      <c r="BE10" s="300"/>
      <c r="BF10" s="300" t="s">
        <v>118</v>
      </c>
      <c r="BG10" s="300"/>
      <c r="BH10" s="300" t="s">
        <v>121</v>
      </c>
      <c r="BI10" s="300"/>
      <c r="BJ10" s="300" t="s">
        <v>116</v>
      </c>
      <c r="BK10" s="300"/>
      <c r="BL10" s="300" t="s">
        <v>122</v>
      </c>
      <c r="BM10" s="300"/>
      <c r="BN10" s="300" t="s">
        <v>119</v>
      </c>
      <c r="BO10" s="300"/>
      <c r="BP10" s="300" t="s">
        <v>118</v>
      </c>
      <c r="BQ10" s="300"/>
      <c r="BR10" s="300" t="s">
        <v>119</v>
      </c>
      <c r="BS10" s="300"/>
      <c r="BT10" s="300" t="s">
        <v>121</v>
      </c>
      <c r="BU10" s="300"/>
      <c r="BV10" s="300" t="s">
        <v>122</v>
      </c>
      <c r="BW10" s="301"/>
      <c r="BX10" s="300" t="s">
        <v>123</v>
      </c>
      <c r="BY10" s="300"/>
      <c r="BZ10" s="300" t="s">
        <v>123</v>
      </c>
      <c r="CA10" s="300"/>
      <c r="CB10" s="300" t="s">
        <v>124</v>
      </c>
      <c r="CC10" s="300"/>
      <c r="CD10" s="300" t="s">
        <v>124</v>
      </c>
      <c r="CE10" s="300"/>
      <c r="CF10" s="300" t="s">
        <v>125</v>
      </c>
      <c r="CG10" s="300"/>
      <c r="CH10" s="300" t="s">
        <v>125</v>
      </c>
      <c r="CI10" s="300"/>
      <c r="CJ10" s="300" t="s">
        <v>125</v>
      </c>
      <c r="CK10" s="300"/>
      <c r="CL10" s="300" t="s">
        <v>123</v>
      </c>
      <c r="CM10" s="300"/>
      <c r="CN10" s="300" t="s">
        <v>124</v>
      </c>
      <c r="CO10" s="300"/>
      <c r="CP10" s="300" t="s">
        <v>123</v>
      </c>
      <c r="CQ10" s="300"/>
      <c r="CR10" s="300" t="s">
        <v>123</v>
      </c>
      <c r="CS10" s="300"/>
      <c r="CT10" s="300" t="s">
        <v>126</v>
      </c>
      <c r="CU10" s="300"/>
      <c r="CV10" s="300" t="s">
        <v>124</v>
      </c>
      <c r="CW10" s="300"/>
      <c r="CX10" s="300" t="s">
        <v>127</v>
      </c>
      <c r="CY10" s="300"/>
      <c r="CZ10" s="300" t="s">
        <v>127</v>
      </c>
      <c r="DA10" s="300"/>
      <c r="DB10" s="300" t="s">
        <v>124</v>
      </c>
      <c r="DC10" s="300"/>
      <c r="DD10" s="300" t="s">
        <v>126</v>
      </c>
      <c r="DE10" s="300"/>
      <c r="DF10" s="300" t="s">
        <v>123</v>
      </c>
      <c r="DG10" s="300"/>
      <c r="DH10" s="300" t="s">
        <v>126</v>
      </c>
      <c r="DI10" s="300"/>
      <c r="DJ10" s="301" t="s">
        <v>126</v>
      </c>
      <c r="DK10" s="302"/>
      <c r="DL10" s="59"/>
      <c r="DM10" s="59"/>
      <c r="DN10" s="299"/>
      <c r="DO10" s="299"/>
    </row>
    <row r="11" spans="1:119" s="57" customFormat="1" ht="13.5" customHeight="1" x14ac:dyDescent="0.25">
      <c r="A11" s="332"/>
      <c r="B11" s="333"/>
      <c r="C11" s="333"/>
      <c r="D11" s="336"/>
      <c r="E11" s="339"/>
      <c r="F11" s="324"/>
      <c r="G11" s="324"/>
      <c r="H11" s="324"/>
      <c r="I11" s="327"/>
      <c r="J11" s="324"/>
      <c r="K11" s="324"/>
      <c r="L11" s="307"/>
      <c r="M11" s="307"/>
      <c r="N11" s="307"/>
      <c r="O11" s="310"/>
      <c r="P11" s="297" t="s">
        <v>128</v>
      </c>
      <c r="Q11" s="298"/>
      <c r="R11" s="297" t="s">
        <v>128</v>
      </c>
      <c r="S11" s="298"/>
      <c r="T11" s="297" t="s">
        <v>128</v>
      </c>
      <c r="U11" s="298"/>
      <c r="V11" s="297" t="s">
        <v>128</v>
      </c>
      <c r="W11" s="298"/>
      <c r="X11" s="297" t="s">
        <v>128</v>
      </c>
      <c r="Y11" s="298"/>
      <c r="Z11" s="297" t="s">
        <v>128</v>
      </c>
      <c r="AA11" s="298"/>
      <c r="AB11" s="297" t="s">
        <v>128</v>
      </c>
      <c r="AC11" s="298"/>
      <c r="AD11" s="297" t="s">
        <v>128</v>
      </c>
      <c r="AE11" s="298"/>
      <c r="AF11" s="297" t="s">
        <v>128</v>
      </c>
      <c r="AG11" s="298"/>
      <c r="AH11" s="297" t="s">
        <v>128</v>
      </c>
      <c r="AI11" s="298"/>
      <c r="AJ11" s="297" t="s">
        <v>128</v>
      </c>
      <c r="AK11" s="298"/>
      <c r="AL11" s="297" t="s">
        <v>128</v>
      </c>
      <c r="AM11" s="298"/>
      <c r="AN11" s="297" t="s">
        <v>128</v>
      </c>
      <c r="AO11" s="298"/>
      <c r="AP11" s="297" t="s">
        <v>128</v>
      </c>
      <c r="AQ11" s="298"/>
      <c r="AR11" s="297" t="s">
        <v>128</v>
      </c>
      <c r="AS11" s="298"/>
      <c r="AT11" s="297" t="s">
        <v>128</v>
      </c>
      <c r="AU11" s="298"/>
      <c r="AV11" s="297" t="s">
        <v>128</v>
      </c>
      <c r="AW11" s="298"/>
      <c r="AX11" s="297" t="s">
        <v>128</v>
      </c>
      <c r="AY11" s="298"/>
      <c r="AZ11" s="297" t="s">
        <v>128</v>
      </c>
      <c r="BA11" s="298"/>
      <c r="BB11" s="297" t="s">
        <v>128</v>
      </c>
      <c r="BC11" s="298"/>
      <c r="BD11" s="297" t="s">
        <v>128</v>
      </c>
      <c r="BE11" s="298"/>
      <c r="BF11" s="297" t="s">
        <v>128</v>
      </c>
      <c r="BG11" s="298"/>
      <c r="BH11" s="297" t="s">
        <v>128</v>
      </c>
      <c r="BI11" s="298"/>
      <c r="BJ11" s="297" t="s">
        <v>128</v>
      </c>
      <c r="BK11" s="298"/>
      <c r="BL11" s="297" t="s">
        <v>128</v>
      </c>
      <c r="BM11" s="298"/>
      <c r="BN11" s="297" t="s">
        <v>128</v>
      </c>
      <c r="BO11" s="298"/>
      <c r="BP11" s="297" t="s">
        <v>128</v>
      </c>
      <c r="BQ11" s="298"/>
      <c r="BR11" s="297" t="s">
        <v>128</v>
      </c>
      <c r="BS11" s="298"/>
      <c r="BT11" s="297" t="s">
        <v>128</v>
      </c>
      <c r="BU11" s="298"/>
      <c r="BV11" s="297" t="s">
        <v>128</v>
      </c>
      <c r="BW11" s="298"/>
      <c r="BX11" s="297" t="s">
        <v>128</v>
      </c>
      <c r="BY11" s="298"/>
      <c r="BZ11" s="297" t="s">
        <v>128</v>
      </c>
      <c r="CA11" s="298"/>
      <c r="CB11" s="297" t="s">
        <v>128</v>
      </c>
      <c r="CC11" s="298"/>
      <c r="CD11" s="297" t="s">
        <v>128</v>
      </c>
      <c r="CE11" s="298"/>
      <c r="CF11" s="297" t="s">
        <v>128</v>
      </c>
      <c r="CG11" s="298"/>
      <c r="CH11" s="297" t="s">
        <v>128</v>
      </c>
      <c r="CI11" s="298"/>
      <c r="CJ11" s="297" t="s">
        <v>128</v>
      </c>
      <c r="CK11" s="298"/>
      <c r="CL11" s="297" t="s">
        <v>128</v>
      </c>
      <c r="CM11" s="298"/>
      <c r="CN11" s="297" t="s">
        <v>128</v>
      </c>
      <c r="CO11" s="298"/>
      <c r="CP11" s="297" t="s">
        <v>128</v>
      </c>
      <c r="CQ11" s="298"/>
      <c r="CR11" s="297" t="s">
        <v>128</v>
      </c>
      <c r="CS11" s="298"/>
      <c r="CT11" s="297" t="s">
        <v>128</v>
      </c>
      <c r="CU11" s="298"/>
      <c r="CV11" s="297" t="s">
        <v>128</v>
      </c>
      <c r="CW11" s="298"/>
      <c r="CX11" s="297" t="s">
        <v>128</v>
      </c>
      <c r="CY11" s="298"/>
      <c r="CZ11" s="297" t="s">
        <v>128</v>
      </c>
      <c r="DA11" s="298"/>
      <c r="DB11" s="297" t="s">
        <v>128</v>
      </c>
      <c r="DC11" s="298"/>
      <c r="DD11" s="297" t="s">
        <v>128</v>
      </c>
      <c r="DE11" s="298"/>
      <c r="DF11" s="297" t="s">
        <v>128</v>
      </c>
      <c r="DG11" s="298"/>
      <c r="DH11" s="297" t="s">
        <v>128</v>
      </c>
      <c r="DI11" s="298"/>
      <c r="DJ11" s="297" t="s">
        <v>128</v>
      </c>
      <c r="DK11" s="298"/>
      <c r="DL11" s="297" t="s">
        <v>128</v>
      </c>
      <c r="DM11" s="298"/>
      <c r="DN11" s="297" t="s">
        <v>128</v>
      </c>
      <c r="DO11" s="298"/>
    </row>
    <row r="12" spans="1:119" s="64" customFormat="1" ht="45" customHeight="1" x14ac:dyDescent="0.2">
      <c r="A12" s="332"/>
      <c r="B12" s="334"/>
      <c r="C12" s="334"/>
      <c r="D12" s="337"/>
      <c r="E12" s="340"/>
      <c r="F12" s="325"/>
      <c r="G12" s="325"/>
      <c r="H12" s="325"/>
      <c r="I12" s="328"/>
      <c r="J12" s="325"/>
      <c r="K12" s="325"/>
      <c r="L12" s="308"/>
      <c r="M12" s="308"/>
      <c r="N12" s="308"/>
      <c r="O12" s="311"/>
      <c r="P12" s="60" t="s">
        <v>129</v>
      </c>
      <c r="Q12" s="61" t="s">
        <v>130</v>
      </c>
      <c r="R12" s="60" t="s">
        <v>129</v>
      </c>
      <c r="S12" s="61" t="s">
        <v>130</v>
      </c>
      <c r="T12" s="60" t="s">
        <v>129</v>
      </c>
      <c r="U12" s="61" t="s">
        <v>130</v>
      </c>
      <c r="V12" s="60" t="s">
        <v>129</v>
      </c>
      <c r="W12" s="61" t="s">
        <v>130</v>
      </c>
      <c r="X12" s="60" t="s">
        <v>129</v>
      </c>
      <c r="Y12" s="61" t="s">
        <v>130</v>
      </c>
      <c r="Z12" s="62"/>
      <c r="AA12" s="62"/>
      <c r="AB12" s="60" t="s">
        <v>129</v>
      </c>
      <c r="AC12" s="61" t="s">
        <v>130</v>
      </c>
      <c r="AD12" s="60" t="s">
        <v>129</v>
      </c>
      <c r="AE12" s="61"/>
      <c r="AF12" s="60" t="s">
        <v>129</v>
      </c>
      <c r="AG12" s="61" t="s">
        <v>130</v>
      </c>
      <c r="AH12" s="61"/>
      <c r="AI12" s="61"/>
      <c r="AJ12" s="60" t="s">
        <v>129</v>
      </c>
      <c r="AK12" s="61" t="s">
        <v>130</v>
      </c>
      <c r="AL12" s="60" t="s">
        <v>129</v>
      </c>
      <c r="AM12" s="61" t="s">
        <v>130</v>
      </c>
      <c r="AN12" s="60" t="s">
        <v>129</v>
      </c>
      <c r="AO12" s="61" t="s">
        <v>130</v>
      </c>
      <c r="AP12" s="60" t="s">
        <v>129</v>
      </c>
      <c r="AQ12" s="61" t="s">
        <v>130</v>
      </c>
      <c r="AR12" s="60" t="s">
        <v>129</v>
      </c>
      <c r="AS12" s="61" t="s">
        <v>130</v>
      </c>
      <c r="AT12" s="60" t="s">
        <v>129</v>
      </c>
      <c r="AU12" s="61" t="s">
        <v>130</v>
      </c>
      <c r="AV12" s="61" t="s">
        <v>131</v>
      </c>
      <c r="AW12" s="61" t="s">
        <v>130</v>
      </c>
      <c r="AX12" s="61" t="s">
        <v>131</v>
      </c>
      <c r="AY12" s="61" t="s">
        <v>130</v>
      </c>
      <c r="AZ12" s="60" t="s">
        <v>129</v>
      </c>
      <c r="BA12" s="61" t="s">
        <v>130</v>
      </c>
      <c r="BB12" s="60" t="s">
        <v>129</v>
      </c>
      <c r="BC12" s="61" t="s">
        <v>130</v>
      </c>
      <c r="BD12" s="60" t="s">
        <v>129</v>
      </c>
      <c r="BE12" s="61" t="s">
        <v>130</v>
      </c>
      <c r="BF12" s="60" t="s">
        <v>129</v>
      </c>
      <c r="BG12" s="61" t="s">
        <v>130</v>
      </c>
      <c r="BH12" s="60" t="s">
        <v>129</v>
      </c>
      <c r="BI12" s="61" t="s">
        <v>130</v>
      </c>
      <c r="BJ12" s="60" t="s">
        <v>129</v>
      </c>
      <c r="BK12" s="61" t="s">
        <v>130</v>
      </c>
      <c r="BL12" s="60" t="s">
        <v>129</v>
      </c>
      <c r="BM12" s="61" t="s">
        <v>130</v>
      </c>
      <c r="BN12" s="60" t="s">
        <v>129</v>
      </c>
      <c r="BO12" s="61" t="s">
        <v>130</v>
      </c>
      <c r="BP12" s="60" t="s">
        <v>129</v>
      </c>
      <c r="BQ12" s="61" t="s">
        <v>130</v>
      </c>
      <c r="BR12" s="60" t="s">
        <v>129</v>
      </c>
      <c r="BS12" s="61" t="s">
        <v>130</v>
      </c>
      <c r="BT12" s="60" t="s">
        <v>129</v>
      </c>
      <c r="BU12" s="61" t="s">
        <v>130</v>
      </c>
      <c r="BV12" s="60" t="s">
        <v>129</v>
      </c>
      <c r="BW12" s="63" t="s">
        <v>130</v>
      </c>
      <c r="BX12" s="60" t="s">
        <v>129</v>
      </c>
      <c r="BY12" s="61" t="s">
        <v>130</v>
      </c>
      <c r="BZ12" s="60" t="s">
        <v>129</v>
      </c>
      <c r="CA12" s="61" t="s">
        <v>130</v>
      </c>
      <c r="CB12" s="60" t="s">
        <v>129</v>
      </c>
      <c r="CC12" s="61" t="s">
        <v>130</v>
      </c>
      <c r="CD12" s="60" t="s">
        <v>129</v>
      </c>
      <c r="CE12" s="61" t="s">
        <v>130</v>
      </c>
      <c r="CF12" s="61" t="s">
        <v>131</v>
      </c>
      <c r="CG12" s="61" t="s">
        <v>130</v>
      </c>
      <c r="CH12" s="60" t="s">
        <v>129</v>
      </c>
      <c r="CI12" s="61" t="s">
        <v>130</v>
      </c>
      <c r="CJ12" s="60" t="s">
        <v>129</v>
      </c>
      <c r="CK12" s="61" t="s">
        <v>130</v>
      </c>
      <c r="CL12" s="60" t="s">
        <v>129</v>
      </c>
      <c r="CM12" s="61" t="s">
        <v>130</v>
      </c>
      <c r="CN12" s="60" t="s">
        <v>129</v>
      </c>
      <c r="CO12" s="61" t="s">
        <v>130</v>
      </c>
      <c r="CP12" s="60" t="s">
        <v>129</v>
      </c>
      <c r="CQ12" s="61" t="s">
        <v>130</v>
      </c>
      <c r="CR12" s="60" t="s">
        <v>129</v>
      </c>
      <c r="CS12" s="61" t="s">
        <v>130</v>
      </c>
      <c r="CT12" s="60" t="s">
        <v>129</v>
      </c>
      <c r="CU12" s="61" t="s">
        <v>130</v>
      </c>
      <c r="CV12" s="60" t="s">
        <v>129</v>
      </c>
      <c r="CW12" s="61" t="s">
        <v>130</v>
      </c>
      <c r="CX12" s="60" t="s">
        <v>129</v>
      </c>
      <c r="CY12" s="61" t="s">
        <v>130</v>
      </c>
      <c r="CZ12" s="61" t="s">
        <v>131</v>
      </c>
      <c r="DA12" s="61" t="s">
        <v>130</v>
      </c>
      <c r="DB12" s="61" t="s">
        <v>131</v>
      </c>
      <c r="DC12" s="61" t="s">
        <v>130</v>
      </c>
      <c r="DD12" s="60" t="s">
        <v>129</v>
      </c>
      <c r="DE12" s="61" t="s">
        <v>130</v>
      </c>
      <c r="DF12" s="60" t="s">
        <v>129</v>
      </c>
      <c r="DG12" s="61" t="s">
        <v>130</v>
      </c>
      <c r="DH12" s="60" t="s">
        <v>129</v>
      </c>
      <c r="DI12" s="61" t="s">
        <v>130</v>
      </c>
      <c r="DJ12" s="60" t="s">
        <v>129</v>
      </c>
      <c r="DK12" s="61" t="s">
        <v>130</v>
      </c>
      <c r="DL12" s="60" t="s">
        <v>129</v>
      </c>
      <c r="DM12" s="61" t="s">
        <v>130</v>
      </c>
      <c r="DN12" s="60" t="s">
        <v>129</v>
      </c>
      <c r="DO12" s="61" t="s">
        <v>130</v>
      </c>
    </row>
    <row r="13" spans="1:119" s="57" customFormat="1" ht="20.25" customHeight="1" x14ac:dyDescent="0.25">
      <c r="A13" s="65"/>
      <c r="B13" s="66"/>
      <c r="C13" s="66"/>
      <c r="D13" s="67" t="s">
        <v>132</v>
      </c>
      <c r="E13" s="68"/>
      <c r="F13" s="69"/>
      <c r="G13" s="69"/>
      <c r="H13" s="70"/>
      <c r="I13" s="70"/>
      <c r="J13" s="70"/>
      <c r="K13" s="70"/>
      <c r="L13" s="71"/>
      <c r="M13" s="71"/>
      <c r="N13" s="71"/>
      <c r="O13" s="72"/>
      <c r="P13" s="73"/>
      <c r="Q13" s="74">
        <v>1.1000000000000001</v>
      </c>
      <c r="R13" s="74"/>
      <c r="S13" s="74">
        <v>1.1000000000000001</v>
      </c>
      <c r="T13" s="74"/>
      <c r="U13" s="74">
        <v>1.2310000000000001</v>
      </c>
      <c r="V13" s="74"/>
      <c r="W13" s="74">
        <v>1.2310000000000001</v>
      </c>
      <c r="X13" s="74"/>
      <c r="Y13" s="74">
        <v>1.4</v>
      </c>
      <c r="Z13" s="75"/>
      <c r="AA13" s="75">
        <v>1.4</v>
      </c>
      <c r="AB13" s="74"/>
      <c r="AC13" s="74">
        <v>1.1000000000000001</v>
      </c>
      <c r="AD13" s="74"/>
      <c r="AE13" s="74">
        <v>1.1000000000000001</v>
      </c>
      <c r="AF13" s="74"/>
      <c r="AG13" s="74">
        <v>1.1000000000000001</v>
      </c>
      <c r="AH13" s="75"/>
      <c r="AI13" s="74">
        <v>1.1000000000000001</v>
      </c>
      <c r="AJ13" s="74"/>
      <c r="AK13" s="74">
        <v>1.1000000000000001</v>
      </c>
      <c r="AL13" s="76"/>
      <c r="AM13" s="74">
        <v>1.1000000000000001</v>
      </c>
      <c r="AN13" s="76"/>
      <c r="AO13" s="74">
        <v>1.1000000000000001</v>
      </c>
      <c r="AP13" s="74"/>
      <c r="AQ13" s="74">
        <v>1.1000000000000001</v>
      </c>
      <c r="AR13" s="74"/>
      <c r="AS13" s="74">
        <v>1.4</v>
      </c>
      <c r="AT13" s="74"/>
      <c r="AU13" s="74">
        <v>1.1000000000000001</v>
      </c>
      <c r="AV13" s="74"/>
      <c r="AW13" s="74">
        <v>1</v>
      </c>
      <c r="AX13" s="74"/>
      <c r="AY13" s="74">
        <v>0.9</v>
      </c>
      <c r="AZ13" s="74"/>
      <c r="BA13" s="74">
        <v>0.9</v>
      </c>
      <c r="BB13" s="74"/>
      <c r="BC13" s="74">
        <v>1</v>
      </c>
      <c r="BD13" s="74"/>
      <c r="BE13" s="74">
        <v>1</v>
      </c>
      <c r="BF13" s="74"/>
      <c r="BG13" s="74">
        <v>1</v>
      </c>
      <c r="BH13" s="74"/>
      <c r="BI13" s="74">
        <v>1.2</v>
      </c>
      <c r="BJ13" s="74"/>
      <c r="BK13" s="74">
        <v>1.1000000000000001</v>
      </c>
      <c r="BL13" s="74"/>
      <c r="BM13" s="74">
        <v>1</v>
      </c>
      <c r="BN13" s="74"/>
      <c r="BO13" s="74">
        <v>1</v>
      </c>
      <c r="BP13" s="74"/>
      <c r="BQ13" s="74">
        <v>1</v>
      </c>
      <c r="BR13" s="74"/>
      <c r="BS13" s="74">
        <v>0.9</v>
      </c>
      <c r="BT13" s="74"/>
      <c r="BU13" s="74">
        <v>1.2</v>
      </c>
      <c r="BV13" s="74"/>
      <c r="BW13" s="77">
        <v>1.2</v>
      </c>
      <c r="BX13" s="74"/>
      <c r="BY13" s="74">
        <v>1</v>
      </c>
      <c r="BZ13" s="74"/>
      <c r="CA13" s="74">
        <v>1</v>
      </c>
      <c r="CB13" s="74"/>
      <c r="CC13" s="74">
        <v>1</v>
      </c>
      <c r="CD13" s="74"/>
      <c r="CE13" s="74">
        <v>1</v>
      </c>
      <c r="CF13" s="74"/>
      <c r="CG13" s="74">
        <v>0.7</v>
      </c>
      <c r="CH13" s="74"/>
      <c r="CI13" s="74">
        <v>0.8</v>
      </c>
      <c r="CJ13" s="74"/>
      <c r="CK13" s="74">
        <v>0.8</v>
      </c>
      <c r="CL13" s="74"/>
      <c r="CM13" s="74">
        <v>1</v>
      </c>
      <c r="CN13" s="74"/>
      <c r="CO13" s="74">
        <v>0.9</v>
      </c>
      <c r="CP13" s="74"/>
      <c r="CQ13" s="74">
        <v>1</v>
      </c>
      <c r="CR13" s="74"/>
      <c r="CS13" s="74">
        <v>1</v>
      </c>
      <c r="CT13" s="74"/>
      <c r="CU13" s="74">
        <v>1</v>
      </c>
      <c r="CV13" s="74"/>
      <c r="CW13" s="74">
        <v>1</v>
      </c>
      <c r="CX13" s="75"/>
      <c r="CY13" s="75">
        <v>0.9</v>
      </c>
      <c r="CZ13" s="74"/>
      <c r="DA13" s="74">
        <v>0.9</v>
      </c>
      <c r="DB13" s="74"/>
      <c r="DC13" s="74">
        <v>1</v>
      </c>
      <c r="DD13" s="75"/>
      <c r="DE13" s="75">
        <v>1</v>
      </c>
      <c r="DF13" s="74"/>
      <c r="DG13" s="74">
        <v>1</v>
      </c>
      <c r="DH13" s="74"/>
      <c r="DI13" s="74">
        <v>0.8</v>
      </c>
      <c r="DJ13" s="74"/>
      <c r="DK13" s="77">
        <v>0.8</v>
      </c>
      <c r="DL13" s="77"/>
      <c r="DM13" s="77">
        <v>1</v>
      </c>
      <c r="DN13" s="78"/>
      <c r="DO13" s="79"/>
    </row>
    <row r="14" spans="1:119" s="57" customFormat="1" ht="20.25" customHeight="1" x14ac:dyDescent="0.25">
      <c r="A14" s="65"/>
      <c r="B14" s="66"/>
      <c r="C14" s="66"/>
      <c r="D14" s="67"/>
      <c r="E14" s="68"/>
      <c r="F14" s="69"/>
      <c r="G14" s="69"/>
      <c r="H14" s="70"/>
      <c r="I14" s="70"/>
      <c r="J14" s="70"/>
      <c r="K14" s="70"/>
      <c r="L14" s="71"/>
      <c r="M14" s="71"/>
      <c r="N14" s="71"/>
      <c r="O14" s="72"/>
      <c r="P14" s="80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>
        <v>1.1000000000000001</v>
      </c>
      <c r="AF14" s="81"/>
      <c r="AG14" s="81"/>
      <c r="AH14" s="82"/>
      <c r="AI14" s="81">
        <v>1.1000000000000001</v>
      </c>
      <c r="AJ14" s="81"/>
      <c r="AK14" s="81"/>
      <c r="AL14" s="83"/>
      <c r="AM14" s="83"/>
      <c r="AN14" s="83"/>
      <c r="AO14" s="83"/>
      <c r="AP14" s="81"/>
      <c r="AQ14" s="81"/>
      <c r="AR14" s="81"/>
      <c r="AS14" s="81"/>
      <c r="AT14" s="81"/>
      <c r="AU14" s="81"/>
      <c r="AV14" s="84"/>
      <c r="AW14" s="81"/>
      <c r="AX14" s="81"/>
      <c r="AY14" s="81"/>
      <c r="AZ14" s="85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5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5"/>
      <c r="BX14" s="85"/>
      <c r="BY14" s="81"/>
      <c r="BZ14" s="85"/>
      <c r="CA14" s="81"/>
      <c r="CB14" s="81"/>
      <c r="CC14" s="81"/>
      <c r="CD14" s="81"/>
      <c r="CE14" s="81"/>
      <c r="CF14" s="85"/>
      <c r="CG14" s="81"/>
      <c r="CH14" s="85"/>
      <c r="CI14" s="81"/>
      <c r="CJ14" s="85"/>
      <c r="CK14" s="81"/>
      <c r="CL14" s="85"/>
      <c r="CM14" s="81"/>
      <c r="CN14" s="85"/>
      <c r="CO14" s="81"/>
      <c r="CP14" s="81"/>
      <c r="CQ14" s="81"/>
      <c r="CR14" s="81"/>
      <c r="CS14" s="81"/>
      <c r="CT14" s="81"/>
      <c r="CU14" s="81"/>
      <c r="CV14" s="86"/>
      <c r="CW14" s="81"/>
      <c r="CX14" s="87"/>
      <c r="CY14" s="82"/>
      <c r="CZ14" s="85"/>
      <c r="DA14" s="85"/>
      <c r="DB14" s="81"/>
      <c r="DC14" s="81"/>
      <c r="DD14" s="88"/>
      <c r="DE14" s="82"/>
      <c r="DF14" s="85"/>
      <c r="DG14" s="81"/>
      <c r="DH14" s="85"/>
      <c r="DI14" s="81"/>
      <c r="DJ14" s="85"/>
      <c r="DK14" s="85"/>
      <c r="DL14" s="85"/>
      <c r="DM14" s="85"/>
      <c r="DN14" s="78"/>
      <c r="DO14" s="79"/>
    </row>
    <row r="15" spans="1:119" s="57" customFormat="1" ht="20.25" customHeight="1" x14ac:dyDescent="0.25">
      <c r="A15" s="65"/>
      <c r="B15" s="66"/>
      <c r="C15" s="66"/>
      <c r="D15" s="67" t="s">
        <v>132</v>
      </c>
      <c r="E15" s="68"/>
      <c r="F15" s="69"/>
      <c r="G15" s="69"/>
      <c r="H15" s="70"/>
      <c r="I15" s="70"/>
      <c r="J15" s="70"/>
      <c r="K15" s="70"/>
      <c r="L15" s="71"/>
      <c r="M15" s="71"/>
      <c r="N15" s="71"/>
      <c r="O15" s="72"/>
      <c r="P15" s="80"/>
      <c r="Q15" s="81"/>
      <c r="R15" s="81"/>
      <c r="S15" s="81"/>
      <c r="T15" s="81"/>
      <c r="U15" s="81"/>
      <c r="V15" s="81"/>
      <c r="W15" s="81"/>
      <c r="X15" s="81"/>
      <c r="Y15" s="81">
        <v>1.4</v>
      </c>
      <c r="Z15" s="81"/>
      <c r="AA15" s="81"/>
      <c r="AB15" s="81"/>
      <c r="AC15" s="81"/>
      <c r="AD15" s="81"/>
      <c r="AE15" s="81"/>
      <c r="AF15" s="81"/>
      <c r="AG15" s="81"/>
      <c r="AH15" s="82"/>
      <c r="AI15" s="81"/>
      <c r="AJ15" s="81"/>
      <c r="AK15" s="81"/>
      <c r="AL15" s="83"/>
      <c r="AM15" s="83"/>
      <c r="AN15" s="83"/>
      <c r="AO15" s="83"/>
      <c r="AP15" s="81"/>
      <c r="AQ15" s="81"/>
      <c r="AR15" s="81"/>
      <c r="AS15" s="81">
        <v>1.4</v>
      </c>
      <c r="AT15" s="81"/>
      <c r="AU15" s="81"/>
      <c r="AV15" s="84"/>
      <c r="AW15" s="81"/>
      <c r="AX15" s="81"/>
      <c r="AY15" s="81"/>
      <c r="AZ15" s="85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5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5"/>
      <c r="BX15" s="85"/>
      <c r="BY15" s="81"/>
      <c r="BZ15" s="85"/>
      <c r="CA15" s="81"/>
      <c r="CB15" s="81"/>
      <c r="CC15" s="81"/>
      <c r="CD15" s="81"/>
      <c r="CE15" s="81"/>
      <c r="CF15" s="85"/>
      <c r="CG15" s="81"/>
      <c r="CH15" s="85"/>
      <c r="CI15" s="81"/>
      <c r="CJ15" s="85"/>
      <c r="CK15" s="81"/>
      <c r="CL15" s="85"/>
      <c r="CM15" s="81"/>
      <c r="CN15" s="85"/>
      <c r="CO15" s="81"/>
      <c r="CP15" s="81"/>
      <c r="CQ15" s="81"/>
      <c r="CR15" s="81"/>
      <c r="CS15" s="81"/>
      <c r="CT15" s="81"/>
      <c r="CU15" s="81"/>
      <c r="CV15" s="86"/>
      <c r="CW15" s="81"/>
      <c r="CX15" s="87"/>
      <c r="CY15" s="82"/>
      <c r="CZ15" s="85"/>
      <c r="DA15" s="85"/>
      <c r="DB15" s="81"/>
      <c r="DC15" s="81"/>
      <c r="DD15" s="88"/>
      <c r="DE15" s="82"/>
      <c r="DF15" s="85"/>
      <c r="DG15" s="81"/>
      <c r="DH15" s="85"/>
      <c r="DI15" s="81"/>
      <c r="DJ15" s="85"/>
      <c r="DK15" s="85"/>
      <c r="DL15" s="85"/>
      <c r="DM15" s="85"/>
      <c r="DN15" s="78"/>
      <c r="DO15" s="79"/>
    </row>
    <row r="16" spans="1:119" s="37" customFormat="1" ht="15.75" customHeight="1" x14ac:dyDescent="0.25">
      <c r="A16" s="89">
        <v>1</v>
      </c>
      <c r="B16" s="90"/>
      <c r="C16" s="91"/>
      <c r="D16" s="92" t="s">
        <v>133</v>
      </c>
      <c r="E16" s="93">
        <v>24257</v>
      </c>
      <c r="F16" s="94">
        <v>0.5</v>
      </c>
      <c r="G16" s="95"/>
      <c r="H16" s="96"/>
      <c r="I16" s="96"/>
      <c r="J16" s="96"/>
      <c r="K16" s="97"/>
      <c r="L16" s="98"/>
      <c r="M16" s="98"/>
      <c r="N16" s="98"/>
      <c r="O16" s="99"/>
      <c r="P16" s="100">
        <f t="shared" ref="P16:CA16" si="0">P17</f>
        <v>0</v>
      </c>
      <c r="Q16" s="100">
        <f t="shared" si="0"/>
        <v>0</v>
      </c>
      <c r="R16" s="100">
        <f t="shared" si="0"/>
        <v>0</v>
      </c>
      <c r="S16" s="100">
        <f t="shared" si="0"/>
        <v>0</v>
      </c>
      <c r="T16" s="100">
        <f t="shared" si="0"/>
        <v>0</v>
      </c>
      <c r="U16" s="100">
        <f t="shared" si="0"/>
        <v>0</v>
      </c>
      <c r="V16" s="100">
        <f t="shared" si="0"/>
        <v>470</v>
      </c>
      <c r="W16" s="100">
        <f t="shared" si="0"/>
        <v>8778608.299999997</v>
      </c>
      <c r="X16" s="100">
        <f t="shared" si="0"/>
        <v>0</v>
      </c>
      <c r="Y16" s="100">
        <f t="shared" si="0"/>
        <v>0</v>
      </c>
      <c r="Z16" s="100"/>
      <c r="AA16" s="100"/>
      <c r="AB16" s="100">
        <f t="shared" si="0"/>
        <v>0</v>
      </c>
      <c r="AC16" s="100">
        <f t="shared" si="0"/>
        <v>0</v>
      </c>
      <c r="AD16" s="100">
        <f t="shared" si="0"/>
        <v>0</v>
      </c>
      <c r="AE16" s="100">
        <f t="shared" si="0"/>
        <v>0</v>
      </c>
      <c r="AF16" s="100">
        <f t="shared" si="0"/>
        <v>0</v>
      </c>
      <c r="AG16" s="100">
        <f t="shared" si="0"/>
        <v>0</v>
      </c>
      <c r="AH16" s="100">
        <f t="shared" si="0"/>
        <v>0</v>
      </c>
      <c r="AI16" s="100">
        <f t="shared" si="0"/>
        <v>0</v>
      </c>
      <c r="AJ16" s="100">
        <f t="shared" si="0"/>
        <v>0</v>
      </c>
      <c r="AK16" s="100">
        <f t="shared" si="0"/>
        <v>0</v>
      </c>
      <c r="AL16" s="100">
        <f t="shared" si="0"/>
        <v>0</v>
      </c>
      <c r="AM16" s="100">
        <f t="shared" si="0"/>
        <v>0</v>
      </c>
      <c r="AN16" s="100">
        <f t="shared" si="0"/>
        <v>0</v>
      </c>
      <c r="AO16" s="100">
        <f t="shared" si="0"/>
        <v>0</v>
      </c>
      <c r="AP16" s="100">
        <f t="shared" si="0"/>
        <v>70</v>
      </c>
      <c r="AQ16" s="100">
        <f t="shared" si="0"/>
        <v>1568942.7599999998</v>
      </c>
      <c r="AR16" s="100">
        <f t="shared" si="0"/>
        <v>0</v>
      </c>
      <c r="AS16" s="100">
        <f t="shared" si="0"/>
        <v>0</v>
      </c>
      <c r="AT16" s="100">
        <f t="shared" si="0"/>
        <v>0</v>
      </c>
      <c r="AU16" s="100">
        <f t="shared" si="0"/>
        <v>0</v>
      </c>
      <c r="AV16" s="100">
        <f t="shared" si="0"/>
        <v>0</v>
      </c>
      <c r="AW16" s="100">
        <f t="shared" si="0"/>
        <v>0</v>
      </c>
      <c r="AX16" s="100">
        <f t="shared" si="0"/>
        <v>0</v>
      </c>
      <c r="AY16" s="100">
        <f t="shared" si="0"/>
        <v>0</v>
      </c>
      <c r="AZ16" s="100">
        <f t="shared" si="0"/>
        <v>0</v>
      </c>
      <c r="BA16" s="100">
        <f t="shared" si="0"/>
        <v>0</v>
      </c>
      <c r="BB16" s="100">
        <f t="shared" si="0"/>
        <v>0</v>
      </c>
      <c r="BC16" s="100">
        <f t="shared" si="0"/>
        <v>0</v>
      </c>
      <c r="BD16" s="100">
        <f t="shared" si="0"/>
        <v>2</v>
      </c>
      <c r="BE16" s="100">
        <f t="shared" si="0"/>
        <v>39053.769999999997</v>
      </c>
      <c r="BF16" s="100">
        <f t="shared" si="0"/>
        <v>0</v>
      </c>
      <c r="BG16" s="100">
        <f t="shared" si="0"/>
        <v>0</v>
      </c>
      <c r="BH16" s="100">
        <f t="shared" si="0"/>
        <v>84</v>
      </c>
      <c r="BI16" s="100">
        <f t="shared" si="0"/>
        <v>1568942.7599999998</v>
      </c>
      <c r="BJ16" s="100">
        <f t="shared" si="0"/>
        <v>2</v>
      </c>
      <c r="BK16" s="100">
        <f t="shared" si="0"/>
        <v>40751.760000000002</v>
      </c>
      <c r="BL16" s="100">
        <f t="shared" si="0"/>
        <v>0</v>
      </c>
      <c r="BM16" s="100">
        <f t="shared" si="0"/>
        <v>0</v>
      </c>
      <c r="BN16" s="100">
        <f t="shared" si="0"/>
        <v>0</v>
      </c>
      <c r="BO16" s="100">
        <f t="shared" si="0"/>
        <v>0</v>
      </c>
      <c r="BP16" s="100">
        <f t="shared" si="0"/>
        <v>0</v>
      </c>
      <c r="BQ16" s="100">
        <f t="shared" si="0"/>
        <v>0</v>
      </c>
      <c r="BR16" s="100">
        <f t="shared" si="0"/>
        <v>0</v>
      </c>
      <c r="BS16" s="100">
        <f t="shared" si="0"/>
        <v>0</v>
      </c>
      <c r="BT16" s="100">
        <f t="shared" si="0"/>
        <v>28</v>
      </c>
      <c r="BU16" s="100">
        <f t="shared" si="0"/>
        <v>627577.10399999993</v>
      </c>
      <c r="BV16" s="100">
        <f t="shared" si="0"/>
        <v>41</v>
      </c>
      <c r="BW16" s="100">
        <f t="shared" si="0"/>
        <v>918952.18799999985</v>
      </c>
      <c r="BX16" s="100">
        <f t="shared" si="0"/>
        <v>0</v>
      </c>
      <c r="BY16" s="100">
        <f t="shared" si="0"/>
        <v>0</v>
      </c>
      <c r="BZ16" s="100">
        <f t="shared" si="0"/>
        <v>0</v>
      </c>
      <c r="CA16" s="100">
        <f t="shared" si="0"/>
        <v>0</v>
      </c>
      <c r="CB16" s="100">
        <f t="shared" ref="CB16:DO16" si="1">CB17</f>
        <v>0</v>
      </c>
      <c r="CC16" s="100">
        <f t="shared" si="1"/>
        <v>0</v>
      </c>
      <c r="CD16" s="100">
        <f t="shared" si="1"/>
        <v>78</v>
      </c>
      <c r="CE16" s="100">
        <f t="shared" si="1"/>
        <v>1748250.5039999997</v>
      </c>
      <c r="CF16" s="100">
        <f t="shared" si="1"/>
        <v>0</v>
      </c>
      <c r="CG16" s="100">
        <f t="shared" si="1"/>
        <v>0</v>
      </c>
      <c r="CH16" s="100">
        <f t="shared" si="1"/>
        <v>0</v>
      </c>
      <c r="CI16" s="100">
        <f t="shared" si="1"/>
        <v>0</v>
      </c>
      <c r="CJ16" s="100">
        <f t="shared" si="1"/>
        <v>0</v>
      </c>
      <c r="CK16" s="100">
        <f t="shared" si="1"/>
        <v>0</v>
      </c>
      <c r="CL16" s="100">
        <f t="shared" si="1"/>
        <v>0</v>
      </c>
      <c r="CM16" s="100">
        <f t="shared" si="1"/>
        <v>0</v>
      </c>
      <c r="CN16" s="100">
        <f t="shared" si="1"/>
        <v>0</v>
      </c>
      <c r="CO16" s="100">
        <f t="shared" si="1"/>
        <v>0</v>
      </c>
      <c r="CP16" s="100">
        <f t="shared" si="1"/>
        <v>0</v>
      </c>
      <c r="CQ16" s="100">
        <f t="shared" si="1"/>
        <v>0</v>
      </c>
      <c r="CR16" s="100">
        <f t="shared" si="1"/>
        <v>60</v>
      </c>
      <c r="CS16" s="100">
        <f t="shared" si="1"/>
        <v>1344808.0799999998</v>
      </c>
      <c r="CT16" s="100">
        <f t="shared" si="1"/>
        <v>10</v>
      </c>
      <c r="CU16" s="100">
        <f t="shared" si="1"/>
        <v>224134.68</v>
      </c>
      <c r="CV16" s="100">
        <f t="shared" si="1"/>
        <v>0</v>
      </c>
      <c r="CW16" s="100">
        <f t="shared" si="1"/>
        <v>0</v>
      </c>
      <c r="CX16" s="100">
        <f t="shared" si="1"/>
        <v>0</v>
      </c>
      <c r="CY16" s="100">
        <f t="shared" si="1"/>
        <v>0</v>
      </c>
      <c r="CZ16" s="100">
        <f t="shared" si="1"/>
        <v>0</v>
      </c>
      <c r="DA16" s="100">
        <f t="shared" si="1"/>
        <v>0</v>
      </c>
      <c r="DB16" s="100">
        <f t="shared" si="1"/>
        <v>0</v>
      </c>
      <c r="DC16" s="100">
        <f t="shared" si="1"/>
        <v>0</v>
      </c>
      <c r="DD16" s="100">
        <f t="shared" si="1"/>
        <v>0</v>
      </c>
      <c r="DE16" s="100">
        <f t="shared" si="1"/>
        <v>0</v>
      </c>
      <c r="DF16" s="100">
        <f t="shared" si="1"/>
        <v>22</v>
      </c>
      <c r="DG16" s="100">
        <f t="shared" si="1"/>
        <v>493096.29599999997</v>
      </c>
      <c r="DH16" s="100">
        <f t="shared" si="1"/>
        <v>0</v>
      </c>
      <c r="DI16" s="100">
        <f t="shared" si="1"/>
        <v>0</v>
      </c>
      <c r="DJ16" s="100">
        <f t="shared" si="1"/>
        <v>0</v>
      </c>
      <c r="DK16" s="100">
        <f t="shared" si="1"/>
        <v>0</v>
      </c>
      <c r="DL16" s="100">
        <f t="shared" si="1"/>
        <v>0</v>
      </c>
      <c r="DM16" s="100">
        <f t="shared" si="1"/>
        <v>0</v>
      </c>
      <c r="DN16" s="100">
        <f t="shared" si="1"/>
        <v>867</v>
      </c>
      <c r="DO16" s="100">
        <f t="shared" si="1"/>
        <v>17353118.201999996</v>
      </c>
    </row>
    <row r="17" spans="1:120" s="57" customFormat="1" ht="33" customHeight="1" x14ac:dyDescent="0.25">
      <c r="A17" s="65"/>
      <c r="B17" s="282">
        <v>1</v>
      </c>
      <c r="C17" s="110" t="s">
        <v>134</v>
      </c>
      <c r="D17" s="111" t="s">
        <v>135</v>
      </c>
      <c r="E17" s="93">
        <v>24257</v>
      </c>
      <c r="F17" s="283">
        <v>0.5</v>
      </c>
      <c r="G17" s="131">
        <v>1</v>
      </c>
      <c r="H17" s="131">
        <v>1.1499999999999999</v>
      </c>
      <c r="I17" s="101"/>
      <c r="J17" s="101"/>
      <c r="K17" s="65"/>
      <c r="L17" s="113">
        <v>1.4</v>
      </c>
      <c r="M17" s="113">
        <v>1.68</v>
      </c>
      <c r="N17" s="113">
        <v>2.23</v>
      </c>
      <c r="O17" s="114">
        <v>2.57</v>
      </c>
      <c r="P17" s="194"/>
      <c r="Q17" s="116">
        <f>(P17*$E17*$F17*$G17*$L17)</f>
        <v>0</v>
      </c>
      <c r="R17" s="194"/>
      <c r="S17" s="115">
        <f>(R17*$E17*$F17*$G17*$L17)</f>
        <v>0</v>
      </c>
      <c r="T17" s="284"/>
      <c r="U17" s="116">
        <f>(T17*$E17*$F17*$G17*$L17)</f>
        <v>0</v>
      </c>
      <c r="V17" s="115">
        <v>470</v>
      </c>
      <c r="W17" s="116">
        <f>(V17*$E17*$F17*$G17*$L17)/12*4+(V17*$E17*$F17*$H17*$L17)/12*8</f>
        <v>8778608.299999997</v>
      </c>
      <c r="X17" s="284"/>
      <c r="Y17" s="116">
        <f>(X17*$E17*$F17*$G17*$L17)</f>
        <v>0</v>
      </c>
      <c r="Z17" s="116"/>
      <c r="AA17" s="116"/>
      <c r="AB17" s="173"/>
      <c r="AC17" s="116">
        <f>(AB17*$E17*$F17*$G17*$L17)</f>
        <v>0</v>
      </c>
      <c r="AD17" s="117"/>
      <c r="AE17" s="116"/>
      <c r="AF17" s="117"/>
      <c r="AG17" s="116">
        <f>(AF17*$E17*$F17*$G17*$L17)</f>
        <v>0</v>
      </c>
      <c r="AH17" s="117"/>
      <c r="AI17" s="116"/>
      <c r="AJ17" s="117"/>
      <c r="AK17" s="116">
        <f>(AJ17*$E17*$F17*$G17*$L17*$AK$13)</f>
        <v>0</v>
      </c>
      <c r="AL17" s="285"/>
      <c r="AM17" s="116">
        <f>(AL17*$E17*$F17*$G17*$L17)</f>
        <v>0</v>
      </c>
      <c r="AN17" s="115"/>
      <c r="AO17" s="115">
        <f>(AN17*$E17*$F17*$G17*$L17)</f>
        <v>0</v>
      </c>
      <c r="AP17" s="115">
        <v>70</v>
      </c>
      <c r="AQ17" s="116">
        <f>(AP17*$E17*$F17*$G17*$M17)/12*4+(AP17*$E17*$F17*$H17*$M17)/12*8</f>
        <v>1568942.7599999998</v>
      </c>
      <c r="AR17" s="286"/>
      <c r="AS17" s="116">
        <f>(AR17*$E17*$F17*$G17*$M17)</f>
        <v>0</v>
      </c>
      <c r="AT17" s="173"/>
      <c r="AU17" s="122">
        <f>(AT17*$E17*$F17*$G17*$M17)</f>
        <v>0</v>
      </c>
      <c r="AV17" s="284"/>
      <c r="AW17" s="116">
        <f>(AV17*$E17*$F17*$G17*$L17*$AW$13)</f>
        <v>0</v>
      </c>
      <c r="AX17" s="117"/>
      <c r="AY17" s="115">
        <f>(AX17*$E17*$F17*$G17*$L17*$AY$13)</f>
        <v>0</v>
      </c>
      <c r="AZ17" s="173"/>
      <c r="BA17" s="116">
        <f>(AZ17*$E17*$F17*$G17*$L17*$BA$13)</f>
        <v>0</v>
      </c>
      <c r="BB17" s="284"/>
      <c r="BC17" s="116">
        <f>(BB17*$E17*$F17*$G17*$L17)/12*4+(BB17*$E17*$F17*$H17*$L17)/12*8</f>
        <v>0</v>
      </c>
      <c r="BD17" s="284">
        <v>2</v>
      </c>
      <c r="BE17" s="116">
        <f>(BD17*$E17*$F17*$H17*$L17*$BE$13)</f>
        <v>39053.769999999997</v>
      </c>
      <c r="BF17" s="117"/>
      <c r="BG17" s="116"/>
      <c r="BH17" s="144">
        <v>84</v>
      </c>
      <c r="BI17" s="116">
        <f>(BH17*$E17*$F17*$G17*$L17)/12*4+(BH17*$E17*$F17*$H17*$L17)/12*8</f>
        <v>1568942.7599999998</v>
      </c>
      <c r="BJ17" s="117">
        <v>2</v>
      </c>
      <c r="BK17" s="116">
        <f>(BJ17*$E17*$F17*$G17*$M17)</f>
        <v>40751.760000000002</v>
      </c>
      <c r="BL17" s="117"/>
      <c r="BM17" s="116">
        <f>(BL17*$E17*$F17*$G17*$M17)</f>
        <v>0</v>
      </c>
      <c r="BN17" s="144"/>
      <c r="BO17" s="287">
        <f>(BN17*$E17*$F17*$H17*$M17)</f>
        <v>0</v>
      </c>
      <c r="BP17" s="115"/>
      <c r="BQ17" s="116">
        <f>(BP17*$E17*$F17*$G17*$M17)/12*4+(BP17*$E17*$F17*$H17*$M17)/12*8</f>
        <v>0</v>
      </c>
      <c r="BR17" s="117"/>
      <c r="BS17" s="116">
        <f>(BR17*$E17*$F17*$G17*$M17)</f>
        <v>0</v>
      </c>
      <c r="BT17" s="115">
        <v>28</v>
      </c>
      <c r="BU17" s="116">
        <f>(BT17*$E17*$F17*$G17*$M17)/12*4+(BT17*$E17*$F17*$H17*$M17)/12*8</f>
        <v>627577.10399999993</v>
      </c>
      <c r="BV17" s="288">
        <v>41</v>
      </c>
      <c r="BW17" s="124">
        <f>(BV17*$E17*$F17*$G17*$M17)/12*4+(BV17*$E17*$F17*$H17*$M17)/12*8</f>
        <v>918952.18799999985</v>
      </c>
      <c r="BX17" s="117"/>
      <c r="BY17" s="116">
        <f>(BX17*$E17*$F17*$G17*$L17)</f>
        <v>0</v>
      </c>
      <c r="BZ17" s="117"/>
      <c r="CA17" s="116">
        <f>(BZ17*$E17*$F17*$G17*$L17)</f>
        <v>0</v>
      </c>
      <c r="CB17" s="117"/>
      <c r="CC17" s="116">
        <f>(CB17*$E17*$F17*$G17*$L17)</f>
        <v>0</v>
      </c>
      <c r="CD17" s="115">
        <v>78</v>
      </c>
      <c r="CE17" s="116">
        <f>(CD17*$E17*$F17*$G17*$M17)/12*4+(CD17*$E17*$F17*$H17*$M17)/12*8</f>
        <v>1748250.5039999997</v>
      </c>
      <c r="CF17" s="117"/>
      <c r="CG17" s="116">
        <f>(CF17*$E17*$F17*$G17*$L17*$CG$13)</f>
        <v>0</v>
      </c>
      <c r="CH17" s="117"/>
      <c r="CI17" s="116">
        <f>(CH17*$E17*$F17*$G17*$L17)</f>
        <v>0</v>
      </c>
      <c r="CJ17" s="117"/>
      <c r="CK17" s="116">
        <f>(CJ17*$E17*$F17*$G17*$L17)</f>
        <v>0</v>
      </c>
      <c r="CL17" s="115"/>
      <c r="CM17" s="116">
        <f>(CL17*$E17*$F17*$G17*$L17)/12*4+(CL17*$E17*$F17*$H17*$L17)/12*8</f>
        <v>0</v>
      </c>
      <c r="CN17" s="117"/>
      <c r="CO17" s="116">
        <f>(CN17*$E17*$F17*$G17*$L17)</f>
        <v>0</v>
      </c>
      <c r="CP17" s="117"/>
      <c r="CQ17" s="116">
        <f>(CP17*$E17*$F17*$G17*$L17)</f>
        <v>0</v>
      </c>
      <c r="CR17" s="115">
        <v>60</v>
      </c>
      <c r="CS17" s="116">
        <f>(CR17*$E17*$F17*$G17*$M17)/12*4+(CR17*$E17*$F17*$H17*$M17)/12*8</f>
        <v>1344808.0799999998</v>
      </c>
      <c r="CT17" s="115">
        <v>10</v>
      </c>
      <c r="CU17" s="116">
        <f>(CT17*$E17*$F17*$G17*$M17)/12*4+(CT17*$E17*$F17*$H17*$M17)/12*8</f>
        <v>224134.68</v>
      </c>
      <c r="CV17" s="117"/>
      <c r="CW17" s="116">
        <f>(CV17*$E17*$F17*$G17*$M17)</f>
        <v>0</v>
      </c>
      <c r="CX17" s="117"/>
      <c r="CY17" s="115">
        <f>(CX17*$E17*$F17*$G17*$M17)</f>
        <v>0</v>
      </c>
      <c r="CZ17" s="117"/>
      <c r="DA17" s="124">
        <f>(CZ17*$E17*$F17*$G17*$M17*$DA$13)</f>
        <v>0</v>
      </c>
      <c r="DB17" s="173"/>
      <c r="DC17" s="116"/>
      <c r="DD17" s="289"/>
      <c r="DE17" s="115">
        <f>(DD17*$E17*$F17*$G17*$M17)</f>
        <v>0</v>
      </c>
      <c r="DF17" s="115">
        <v>22</v>
      </c>
      <c r="DG17" s="116">
        <f>(DF17*$E17*$F17*$G17*$M17)/12*4+(DF17*$E17*$F17*$H17*$M17)/12*8</f>
        <v>493096.29599999997</v>
      </c>
      <c r="DH17" s="117"/>
      <c r="DI17" s="116">
        <f>(DH17*$E17*$F17*$G17*$N17)</f>
        <v>0</v>
      </c>
      <c r="DJ17" s="117"/>
      <c r="DK17" s="124">
        <f>(DJ17*$E17*$F17*$G17*$O17)</f>
        <v>0</v>
      </c>
      <c r="DL17" s="124"/>
      <c r="DM17" s="124"/>
      <c r="DN17" s="116">
        <f>SUM(P17,R17,T17,V17,X17,Z17,AB17,AD17,AF17,AH17,AJ17,AL17,AR17,AV17,AX17,CB17,AN17,BB17,BD17,BF17,CP17,BH17,BJ17,AP17,BN17,AT17,CR17,BP17,CT17,BR17,BT17,BV17,CD17,BX17,BZ17,CF17,CH17,CJ17,CL17,CN17,CV17,CX17,BL17,AZ17,CZ17,DB17,DD17,DF17,DH17,DJ17,DL17)</f>
        <v>867</v>
      </c>
      <c r="DO17" s="116">
        <f>SUM(Q17,S17,U17,W17,Y17,AA17,AC17,AE17,AG17,AI17,AK17,AM17,AS17,AW17,AY17,CC17,AO17,BC17,BE17,BG17,CQ17,BI17,BK17,AQ17,BO17,AU17,CS17,BQ17,CU17,BS17,BU17,BW17,CE17,BY17,CA17,CG17,CI17,CK17,CM17,CO17,CW17,CY17,BM17,BA17,DA17,DC17,DE17,DG17,DI17,DK17,DM17)</f>
        <v>17353118.201999996</v>
      </c>
    </row>
    <row r="18" spans="1:120" s="37" customFormat="1" ht="17.25" customHeight="1" x14ac:dyDescent="0.25">
      <c r="A18" s="102">
        <v>2</v>
      </c>
      <c r="B18" s="90"/>
      <c r="C18" s="91"/>
      <c r="D18" s="92" t="s">
        <v>136</v>
      </c>
      <c r="E18" s="103">
        <v>24257</v>
      </c>
      <c r="F18" s="94">
        <v>0.8</v>
      </c>
      <c r="G18" s="104"/>
      <c r="H18" s="101"/>
      <c r="I18" s="101"/>
      <c r="J18" s="101"/>
      <c r="K18" s="105"/>
      <c r="L18" s="106">
        <v>1.4</v>
      </c>
      <c r="M18" s="106">
        <v>1.68</v>
      </c>
      <c r="N18" s="106">
        <v>2.23</v>
      </c>
      <c r="O18" s="107">
        <v>2.57</v>
      </c>
      <c r="P18" s="100">
        <f>SUM(P19:P31)</f>
        <v>2320</v>
      </c>
      <c r="Q18" s="100">
        <f t="shared" ref="Q18:CB18" si="2">SUM(Q19:Q31)</f>
        <v>61447211.905939996</v>
      </c>
      <c r="R18" s="100">
        <f t="shared" si="2"/>
        <v>1</v>
      </c>
      <c r="S18" s="100">
        <f t="shared" si="2"/>
        <v>31789.768779999999</v>
      </c>
      <c r="T18" s="100">
        <f t="shared" si="2"/>
        <v>4</v>
      </c>
      <c r="U18" s="100">
        <f t="shared" si="2"/>
        <v>115399.13597800001</v>
      </c>
      <c r="V18" s="100">
        <f t="shared" si="2"/>
        <v>7602</v>
      </c>
      <c r="W18" s="100">
        <f t="shared" si="2"/>
        <v>351559322.43701011</v>
      </c>
      <c r="X18" s="100">
        <f t="shared" si="2"/>
        <v>38</v>
      </c>
      <c r="Y18" s="100">
        <f t="shared" si="2"/>
        <v>1874716.7991999998</v>
      </c>
      <c r="Z18" s="100"/>
      <c r="AA18" s="100"/>
      <c r="AB18" s="100">
        <f t="shared" si="2"/>
        <v>0</v>
      </c>
      <c r="AC18" s="100">
        <f t="shared" si="2"/>
        <v>0</v>
      </c>
      <c r="AD18" s="100">
        <f t="shared" si="2"/>
        <v>0</v>
      </c>
      <c r="AE18" s="100">
        <f t="shared" si="2"/>
        <v>0</v>
      </c>
      <c r="AF18" s="100">
        <f t="shared" si="2"/>
        <v>107</v>
      </c>
      <c r="AG18" s="100">
        <f t="shared" si="2"/>
        <v>3963787.8560000001</v>
      </c>
      <c r="AH18" s="100">
        <f t="shared" si="2"/>
        <v>0</v>
      </c>
      <c r="AI18" s="100">
        <f t="shared" si="2"/>
        <v>0</v>
      </c>
      <c r="AJ18" s="100">
        <f t="shared" si="2"/>
        <v>0</v>
      </c>
      <c r="AK18" s="100">
        <f t="shared" si="2"/>
        <v>0</v>
      </c>
      <c r="AL18" s="100">
        <f t="shared" si="2"/>
        <v>1693</v>
      </c>
      <c r="AM18" s="100">
        <f t="shared" si="2"/>
        <v>45872486.926419996</v>
      </c>
      <c r="AN18" s="100">
        <f t="shared" si="2"/>
        <v>1702</v>
      </c>
      <c r="AO18" s="100">
        <f t="shared" si="2"/>
        <v>46308849.98054</v>
      </c>
      <c r="AP18" s="100">
        <f t="shared" si="2"/>
        <v>2925</v>
      </c>
      <c r="AQ18" s="100">
        <f t="shared" si="2"/>
        <v>147953384.68293601</v>
      </c>
      <c r="AR18" s="100">
        <f t="shared" si="2"/>
        <v>14</v>
      </c>
      <c r="AS18" s="100">
        <f t="shared" si="2"/>
        <v>964268.14512</v>
      </c>
      <c r="AT18" s="100">
        <f t="shared" si="2"/>
        <v>137</v>
      </c>
      <c r="AU18" s="100">
        <f t="shared" si="2"/>
        <v>4964817.4846200012</v>
      </c>
      <c r="AV18" s="100">
        <f t="shared" si="2"/>
        <v>0</v>
      </c>
      <c r="AW18" s="100">
        <f t="shared" si="2"/>
        <v>0</v>
      </c>
      <c r="AX18" s="100">
        <f t="shared" si="2"/>
        <v>0</v>
      </c>
      <c r="AY18" s="100">
        <f t="shared" si="2"/>
        <v>0</v>
      </c>
      <c r="AZ18" s="100">
        <f t="shared" si="2"/>
        <v>0</v>
      </c>
      <c r="BA18" s="100">
        <f t="shared" si="2"/>
        <v>0</v>
      </c>
      <c r="BB18" s="100">
        <f t="shared" si="2"/>
        <v>3291</v>
      </c>
      <c r="BC18" s="100">
        <f t="shared" si="2"/>
        <v>126960529.14929998</v>
      </c>
      <c r="BD18" s="100">
        <f t="shared" si="2"/>
        <v>1284</v>
      </c>
      <c r="BE18" s="100">
        <f t="shared" si="2"/>
        <v>50673641.946899995</v>
      </c>
      <c r="BF18" s="100">
        <f t="shared" si="2"/>
        <v>1946</v>
      </c>
      <c r="BG18" s="100">
        <f t="shared" si="2"/>
        <v>75560283.32159999</v>
      </c>
      <c r="BH18" s="100">
        <f t="shared" si="2"/>
        <v>588</v>
      </c>
      <c r="BI18" s="100">
        <f t="shared" si="2"/>
        <v>21347503.837799992</v>
      </c>
      <c r="BJ18" s="100">
        <f t="shared" si="2"/>
        <v>11</v>
      </c>
      <c r="BK18" s="100">
        <f t="shared" si="2"/>
        <v>504787.97594400006</v>
      </c>
      <c r="BL18" s="100">
        <f t="shared" si="2"/>
        <v>0</v>
      </c>
      <c r="BM18" s="100">
        <f t="shared" si="2"/>
        <v>0</v>
      </c>
      <c r="BN18" s="100">
        <f t="shared" si="2"/>
        <v>7574</v>
      </c>
      <c r="BO18" s="100">
        <f t="shared" si="2"/>
        <v>257230936.62167999</v>
      </c>
      <c r="BP18" s="100">
        <f t="shared" si="2"/>
        <v>864</v>
      </c>
      <c r="BQ18" s="100">
        <f t="shared" si="2"/>
        <v>31942085.27496</v>
      </c>
      <c r="BR18" s="100">
        <f t="shared" si="2"/>
        <v>60</v>
      </c>
      <c r="BS18" s="100">
        <f t="shared" si="2"/>
        <v>1678057.6349880002</v>
      </c>
      <c r="BT18" s="100">
        <f t="shared" si="2"/>
        <v>706</v>
      </c>
      <c r="BU18" s="100">
        <f t="shared" si="2"/>
        <v>26212420.420368001</v>
      </c>
      <c r="BV18" s="100">
        <f t="shared" si="2"/>
        <v>1053</v>
      </c>
      <c r="BW18" s="100">
        <f t="shared" si="2"/>
        <v>40042972.788671993</v>
      </c>
      <c r="BX18" s="100">
        <f t="shared" si="2"/>
        <v>0</v>
      </c>
      <c r="BY18" s="100">
        <f t="shared" si="2"/>
        <v>0</v>
      </c>
      <c r="BZ18" s="100">
        <f t="shared" si="2"/>
        <v>0</v>
      </c>
      <c r="CA18" s="100">
        <f t="shared" si="2"/>
        <v>0</v>
      </c>
      <c r="CB18" s="100">
        <f t="shared" si="2"/>
        <v>227</v>
      </c>
      <c r="CC18" s="100">
        <f t="shared" ref="CC18:DO18" si="3">SUM(CC19:CC31)</f>
        <v>4924510.5979999993</v>
      </c>
      <c r="CD18" s="100">
        <f t="shared" si="3"/>
        <v>751</v>
      </c>
      <c r="CE18" s="100">
        <f t="shared" si="3"/>
        <v>24682709.379719999</v>
      </c>
      <c r="CF18" s="100">
        <f t="shared" si="3"/>
        <v>0</v>
      </c>
      <c r="CG18" s="100">
        <f t="shared" si="3"/>
        <v>0</v>
      </c>
      <c r="CH18" s="100">
        <f t="shared" si="3"/>
        <v>479</v>
      </c>
      <c r="CI18" s="100">
        <f t="shared" si="3"/>
        <v>11192878.4016</v>
      </c>
      <c r="CJ18" s="100">
        <f t="shared" si="3"/>
        <v>158</v>
      </c>
      <c r="CK18" s="100">
        <f t="shared" si="3"/>
        <v>2359662.7431999999</v>
      </c>
      <c r="CL18" s="100">
        <f t="shared" si="3"/>
        <v>190</v>
      </c>
      <c r="CM18" s="100">
        <f t="shared" si="3"/>
        <v>4515125.2090000007</v>
      </c>
      <c r="CN18" s="100">
        <f t="shared" si="3"/>
        <v>0</v>
      </c>
      <c r="CO18" s="100">
        <f t="shared" si="3"/>
        <v>0</v>
      </c>
      <c r="CP18" s="100">
        <f t="shared" si="3"/>
        <v>271</v>
      </c>
      <c r="CQ18" s="100">
        <f t="shared" si="3"/>
        <v>8565408.6755999997</v>
      </c>
      <c r="CR18" s="100">
        <f t="shared" si="3"/>
        <v>1246</v>
      </c>
      <c r="CS18" s="100">
        <f t="shared" si="3"/>
        <v>40163508.344399996</v>
      </c>
      <c r="CT18" s="100">
        <f t="shared" si="3"/>
        <v>675</v>
      </c>
      <c r="CU18" s="100">
        <f t="shared" si="3"/>
        <v>21904967.538719993</v>
      </c>
      <c r="CV18" s="100">
        <f t="shared" si="3"/>
        <v>0</v>
      </c>
      <c r="CW18" s="100">
        <f t="shared" si="3"/>
        <v>0</v>
      </c>
      <c r="CX18" s="100">
        <f t="shared" si="3"/>
        <v>0</v>
      </c>
      <c r="CY18" s="100">
        <f t="shared" si="3"/>
        <v>0</v>
      </c>
      <c r="CZ18" s="100">
        <f t="shared" si="3"/>
        <v>0</v>
      </c>
      <c r="DA18" s="100">
        <f t="shared" si="3"/>
        <v>0</v>
      </c>
      <c r="DB18" s="100">
        <f t="shared" si="3"/>
        <v>1</v>
      </c>
      <c r="DC18" s="100">
        <f t="shared" si="3"/>
        <v>18745.809600000001</v>
      </c>
      <c r="DD18" s="100">
        <f t="shared" si="3"/>
        <v>27</v>
      </c>
      <c r="DE18" s="100">
        <f t="shared" si="3"/>
        <v>593508.63263999997</v>
      </c>
      <c r="DF18" s="100">
        <f t="shared" si="3"/>
        <v>213</v>
      </c>
      <c r="DG18" s="100">
        <f t="shared" si="3"/>
        <v>6415142.0592</v>
      </c>
      <c r="DH18" s="100">
        <f t="shared" si="3"/>
        <v>78</v>
      </c>
      <c r="DI18" s="100">
        <f t="shared" si="3"/>
        <v>2962614.722968</v>
      </c>
      <c r="DJ18" s="100">
        <f t="shared" si="3"/>
        <v>218</v>
      </c>
      <c r="DK18" s="100">
        <f t="shared" si="3"/>
        <v>9215146.2956039999</v>
      </c>
      <c r="DL18" s="100">
        <f t="shared" si="3"/>
        <v>0</v>
      </c>
      <c r="DM18" s="100">
        <f t="shared" si="3"/>
        <v>0</v>
      </c>
      <c r="DN18" s="100">
        <f t="shared" si="3"/>
        <v>38454</v>
      </c>
      <c r="DO18" s="100">
        <f t="shared" si="3"/>
        <v>1434723182.5050085</v>
      </c>
      <c r="DP18" s="108"/>
    </row>
    <row r="19" spans="1:120" s="37" customFormat="1" ht="15.75" customHeight="1" x14ac:dyDescent="0.25">
      <c r="A19" s="89"/>
      <c r="B19" s="109">
        <v>2</v>
      </c>
      <c r="C19" s="110" t="s">
        <v>137</v>
      </c>
      <c r="D19" s="111" t="s">
        <v>138</v>
      </c>
      <c r="E19" s="93">
        <v>24257</v>
      </c>
      <c r="F19" s="112">
        <v>0.93</v>
      </c>
      <c r="G19" s="131">
        <v>1.1499999999999999</v>
      </c>
      <c r="H19" s="101"/>
      <c r="I19" s="101"/>
      <c r="J19" s="101"/>
      <c r="K19" s="65"/>
      <c r="L19" s="113">
        <v>1.4</v>
      </c>
      <c r="M19" s="113">
        <v>1.68</v>
      </c>
      <c r="N19" s="113">
        <v>2.23</v>
      </c>
      <c r="O19" s="114">
        <v>2.57</v>
      </c>
      <c r="P19" s="115">
        <v>212</v>
      </c>
      <c r="Q19" s="116">
        <f t="shared" ref="Q19:Q31" si="4">(P19*$E19*$F19*$G19*$L19*$Q$13)</f>
        <v>8469825.4225199986</v>
      </c>
      <c r="R19" s="115">
        <v>0</v>
      </c>
      <c r="S19" s="115">
        <f>(R19*$E19*$F19*$G19*$L19*$S$13)</f>
        <v>0</v>
      </c>
      <c r="T19" s="115"/>
      <c r="U19" s="116">
        <f>(T19*$E19*$F19*$G19*$L19*$U$13)</f>
        <v>0</v>
      </c>
      <c r="V19" s="115">
        <v>2407</v>
      </c>
      <c r="W19" s="116">
        <f>(V19*$E19*$F19*$G19*$L19*$W$13)</f>
        <v>107616795.5144037</v>
      </c>
      <c r="X19" s="115">
        <v>0</v>
      </c>
      <c r="Y19" s="116">
        <f>(X19*$E19*$F19*$G19*$L19*$Y$13)</f>
        <v>0</v>
      </c>
      <c r="Z19" s="116"/>
      <c r="AA19" s="116"/>
      <c r="AB19" s="115"/>
      <c r="AC19" s="116">
        <f>(AB19*$E19*$F19*$G19*$L19*$AC$13)</f>
        <v>0</v>
      </c>
      <c r="AD19" s="115"/>
      <c r="AE19" s="116"/>
      <c r="AF19" s="115"/>
      <c r="AG19" s="116">
        <f>(AF19*$E19*$F19*$G19*$L19*$AG$13)</f>
        <v>0</v>
      </c>
      <c r="AH19" s="115"/>
      <c r="AI19" s="116"/>
      <c r="AJ19" s="117"/>
      <c r="AK19" s="116">
        <f t="shared" ref="AK19:AK31" si="5">(AJ19*$E19*$F19*$G19*$L19*$AK$13)</f>
        <v>0</v>
      </c>
      <c r="AL19" s="115">
        <f>400-28</f>
        <v>372</v>
      </c>
      <c r="AM19" s="116">
        <f>(AL19*$E19*$F19*$G19*$L19*$AM$13)</f>
        <v>14862146.49612</v>
      </c>
      <c r="AN19" s="120">
        <v>338</v>
      </c>
      <c r="AO19" s="115">
        <f>(AN19*$E19*$F19*$G19*$L19*$AO$13)</f>
        <v>13503778.267980002</v>
      </c>
      <c r="AP19" s="115">
        <v>1432</v>
      </c>
      <c r="AQ19" s="116">
        <f>(AP19*$E19*$F19*$G19*$M19*$AQ$13)</f>
        <v>68653528.330463991</v>
      </c>
      <c r="AR19" s="121">
        <v>0</v>
      </c>
      <c r="AS19" s="116">
        <f>(AR19*$E19*$F19*$G19*$M19*$AS$13)</f>
        <v>0</v>
      </c>
      <c r="AT19" s="115">
        <v>35</v>
      </c>
      <c r="AU19" s="122">
        <f>(AT19*$E19*$F19*$G19*$M19*$AU$13)</f>
        <v>1677984.2818200004</v>
      </c>
      <c r="AV19" s="115"/>
      <c r="AW19" s="116">
        <f t="shared" ref="AW19:AW31" si="6">(AV19*$E19*$F19*$G19*$L19*$AW$13)</f>
        <v>0</v>
      </c>
      <c r="AX19" s="115">
        <v>0</v>
      </c>
      <c r="AY19" s="115">
        <f t="shared" ref="AY19:AY31" si="7">(AX19*$E19*$F19*$G19*$L19*$AY$13)</f>
        <v>0</v>
      </c>
      <c r="AZ19" s="115"/>
      <c r="BA19" s="116">
        <f t="shared" ref="BA19:BA31" si="8">(AZ19*$E19*$F19*$G19*$L19*$BA$13)</f>
        <v>0</v>
      </c>
      <c r="BB19" s="115">
        <v>1505</v>
      </c>
      <c r="BC19" s="116">
        <f>(BB19*$E19*$F19*$G19*$L19*$BC$13)</f>
        <v>54661609.180500001</v>
      </c>
      <c r="BD19" s="123">
        <v>265</v>
      </c>
      <c r="BE19" s="116">
        <f>(BD19*$E19*$F19*$G19*$L19*$BE$13)</f>
        <v>9624801.6164999995</v>
      </c>
      <c r="BF19" s="115">
        <v>720</v>
      </c>
      <c r="BG19" s="116">
        <f>(BF19*$E19*$F19*$G19*$L19*$BG$13)</f>
        <v>26150404.392000001</v>
      </c>
      <c r="BH19" s="115">
        <v>149</v>
      </c>
      <c r="BI19" s="116">
        <f>(BH19*$E19*$F19*$G19*$L19*$BI$13)</f>
        <v>6494017.0906799985</v>
      </c>
      <c r="BJ19" s="115">
        <v>2</v>
      </c>
      <c r="BK19" s="116">
        <f>(BJ19*$E19*$F19*$G19*$M19*$BK$13)</f>
        <v>95884.816103999998</v>
      </c>
      <c r="BL19" s="115"/>
      <c r="BM19" s="116">
        <f>(BL19*$E19*$F19*$G19*$M19*$BM$13)</f>
        <v>0</v>
      </c>
      <c r="BN19" s="123">
        <v>2684</v>
      </c>
      <c r="BO19" s="116">
        <f>(BN19*$E19*$F19*$G19*$M19*$BO$13)</f>
        <v>116979475.64688</v>
      </c>
      <c r="BP19" s="115">
        <v>450</v>
      </c>
      <c r="BQ19" s="116">
        <f>(BP19*$E19*$F19*$G19*$M19*$BQ$13)</f>
        <v>19612803.293999996</v>
      </c>
      <c r="BR19" s="115">
        <v>9</v>
      </c>
      <c r="BS19" s="116">
        <f>(BR19*$E19*$F19*$G19*$M19*$BS$13)</f>
        <v>353030.45929199998</v>
      </c>
      <c r="BT19" s="115">
        <v>127</v>
      </c>
      <c r="BU19" s="116">
        <f>(BT19*$E19*$F19*$G19*$M19*$BU$13)</f>
        <v>6642202.7155679995</v>
      </c>
      <c r="BV19" s="115">
        <v>276</v>
      </c>
      <c r="BW19" s="124">
        <f>(BV19*$E19*$F19*$G19*$M19*$BW$13)</f>
        <v>14435023.224384001</v>
      </c>
      <c r="BX19" s="115"/>
      <c r="BY19" s="116">
        <f>(BX19*$E19*$F19*$G19*$L19*$BY$13)</f>
        <v>0</v>
      </c>
      <c r="BZ19" s="115"/>
      <c r="CA19" s="116">
        <f>(BZ19*$E19*$F19*$G19*$L19*$CA$13)</f>
        <v>0</v>
      </c>
      <c r="CB19" s="115"/>
      <c r="CC19" s="116">
        <f>(CB19*$E19*$F19*$G19*$L19*$CC$13)</f>
        <v>0</v>
      </c>
      <c r="CD19" s="115">
        <v>287</v>
      </c>
      <c r="CE19" s="116">
        <f>(CD19*$E19*$F19*$G19*$M19*$CE$13)</f>
        <v>12508610.100839999</v>
      </c>
      <c r="CF19" s="115"/>
      <c r="CG19" s="116">
        <f t="shared" ref="CG19:CG31" si="9">(CF19*$E19*$F19*$G19*$L19*$CG$13)</f>
        <v>0</v>
      </c>
      <c r="CH19" s="115">
        <v>200</v>
      </c>
      <c r="CI19" s="116">
        <f>(CH19*$E19*$F19*$G19*$L19*$CI$13)</f>
        <v>5811200.9759999998</v>
      </c>
      <c r="CJ19" s="115">
        <v>30</v>
      </c>
      <c r="CK19" s="116">
        <f>(CJ19*$E19*$F19*$G19*$L19*$CK$13)</f>
        <v>871680.14639999997</v>
      </c>
      <c r="CL19" s="115">
        <v>10</v>
      </c>
      <c r="CM19" s="116">
        <f>(CL19*$E19*$F19*$G19*$L19*$CM$13)</f>
        <v>363200.06099999999</v>
      </c>
      <c r="CN19" s="115">
        <v>0</v>
      </c>
      <c r="CO19" s="116">
        <f>(CN19*$E19*$F19*$G19*$L19*$CO$13)</f>
        <v>0</v>
      </c>
      <c r="CP19" s="115">
        <v>100</v>
      </c>
      <c r="CQ19" s="116">
        <f>(CP19*$E19*$F19*$G19*$L19*$CQ$13)</f>
        <v>3632000.61</v>
      </c>
      <c r="CR19" s="115">
        <v>412</v>
      </c>
      <c r="CS19" s="116">
        <f>(CR19*$E19*$F19*$G19*$M19*$CS$13)</f>
        <v>17956611.015840001</v>
      </c>
      <c r="CT19" s="115">
        <v>120</v>
      </c>
      <c r="CU19" s="116">
        <f>(CT19*$E19*$F19*$G19*$M19*$CU$13)</f>
        <v>5230080.8783999998</v>
      </c>
      <c r="CV19" s="115"/>
      <c r="CW19" s="116">
        <f>(CV19*$E19*$F19*$G19*$M19*$CW$13)</f>
        <v>0</v>
      </c>
      <c r="CX19" s="123">
        <v>0</v>
      </c>
      <c r="CY19" s="115">
        <f>(CX19*$E19*$F19*$G19*$M19*$CY$13)</f>
        <v>0</v>
      </c>
      <c r="CZ19" s="115"/>
      <c r="DA19" s="124">
        <f t="shared" ref="DA19:DA31" si="10">(CZ19*$E19*$F19*$G19*$M19*$DA$13)</f>
        <v>0</v>
      </c>
      <c r="DB19" s="115"/>
      <c r="DC19" s="116">
        <f>(DB19*$E19*$F19*$G19*$M19*$DC$13)</f>
        <v>0</v>
      </c>
      <c r="DD19" s="125">
        <v>4</v>
      </c>
      <c r="DE19" s="115">
        <f>(DD19*$E19*$F19*$G19*$M19*$DE$13)</f>
        <v>174336.02927999999</v>
      </c>
      <c r="DF19" s="115">
        <v>100</v>
      </c>
      <c r="DG19" s="116">
        <f>(DF19*$E19*$F19*$G19*$M19*$DG$13)</f>
        <v>4358400.7319999998</v>
      </c>
      <c r="DH19" s="115">
        <v>30</v>
      </c>
      <c r="DI19" s="116">
        <f>(DH19*$E19*$F19*$G19*$N19*$DI$13)</f>
        <v>1388461.9474800001</v>
      </c>
      <c r="DJ19" s="115">
        <v>105</v>
      </c>
      <c r="DK19" s="124">
        <f>(DJ19*$E19*$F19*$G19*$O19*$DK$13)</f>
        <v>5600544.9406200005</v>
      </c>
      <c r="DL19" s="126"/>
      <c r="DM19" s="126"/>
      <c r="DN19" s="116">
        <f t="shared" ref="DN19:DO31" si="11">SUM(P19,R19,T19,V19,X19,Z19,AB19,AD19,AF19,AH19,AJ19,AL19,AR19,AV19,AX19,CB19,AN19,BB19,BD19,BF19,CP19,BH19,BJ19,AP19,BN19,AT19,CR19,BP19,CT19,BR19,BT19,BV19,CD19,BX19,BZ19,CF19,CH19,CJ19,CL19,CN19,CV19,CX19,BL19,AZ19,CZ19,DB19,DD19,DF19,DH19,DJ19,DL19)</f>
        <v>12381</v>
      </c>
      <c r="DO19" s="116">
        <f t="shared" si="11"/>
        <v>527728438.18707567</v>
      </c>
    </row>
    <row r="20" spans="1:120" s="37" customFormat="1" ht="30" customHeight="1" x14ac:dyDescent="0.25">
      <c r="A20" s="89"/>
      <c r="B20" s="109">
        <v>3</v>
      </c>
      <c r="C20" s="110" t="s">
        <v>139</v>
      </c>
      <c r="D20" s="111" t="s">
        <v>140</v>
      </c>
      <c r="E20" s="93">
        <v>24257</v>
      </c>
      <c r="F20" s="112">
        <v>0.28000000000000003</v>
      </c>
      <c r="G20" s="131">
        <v>1</v>
      </c>
      <c r="H20" s="101"/>
      <c r="I20" s="101"/>
      <c r="J20" s="101"/>
      <c r="K20" s="65"/>
      <c r="L20" s="113">
        <v>1.4</v>
      </c>
      <c r="M20" s="113">
        <v>1.68</v>
      </c>
      <c r="N20" s="113">
        <v>2.23</v>
      </c>
      <c r="O20" s="114">
        <v>2.57</v>
      </c>
      <c r="P20" s="115">
        <v>522</v>
      </c>
      <c r="Q20" s="116">
        <f>(P20*$E20*$F20*$G20*$L20)</f>
        <v>4963564.3679999998</v>
      </c>
      <c r="R20" s="115">
        <v>0</v>
      </c>
      <c r="S20" s="115">
        <f>(R20*$E20*$F20*$G20*$L20)</f>
        <v>0</v>
      </c>
      <c r="T20" s="115"/>
      <c r="U20" s="116">
        <f>(T20*$E20*$F20*$G20*$L20)</f>
        <v>0</v>
      </c>
      <c r="V20" s="115">
        <v>291</v>
      </c>
      <c r="W20" s="116">
        <f>(V20*$E20*$F20*$G20*$L20)</f>
        <v>2767044.5040000002</v>
      </c>
      <c r="X20" s="115">
        <v>0</v>
      </c>
      <c r="Y20" s="116">
        <f>(X20*$E20*$F20*$G20*$L20)</f>
        <v>0</v>
      </c>
      <c r="Z20" s="116"/>
      <c r="AA20" s="116"/>
      <c r="AB20" s="115"/>
      <c r="AC20" s="116">
        <f>(AB20*$E20*$F20*$G20*$L20)</f>
        <v>0</v>
      </c>
      <c r="AD20" s="115"/>
      <c r="AE20" s="116"/>
      <c r="AF20" s="115">
        <v>12</v>
      </c>
      <c r="AG20" s="116">
        <f>(AF20*$E20*$F20*$G20*$L20)</f>
        <v>114104.928</v>
      </c>
      <c r="AH20" s="115"/>
      <c r="AI20" s="116"/>
      <c r="AJ20" s="117"/>
      <c r="AK20" s="116">
        <f t="shared" si="5"/>
        <v>0</v>
      </c>
      <c r="AL20" s="115">
        <v>280</v>
      </c>
      <c r="AM20" s="116">
        <f>(AL20*$E20*$F20*$G20*$L20)</f>
        <v>2662448.3200000003</v>
      </c>
      <c r="AN20" s="127">
        <v>485</v>
      </c>
      <c r="AO20" s="115">
        <f>(AN20*$E20*$F20*$G20*$L20)</f>
        <v>4611740.84</v>
      </c>
      <c r="AP20" s="115">
        <v>4</v>
      </c>
      <c r="AQ20" s="116">
        <f>(AP20*$E20*$F20*$G20*$M20)</f>
        <v>45641.971200000007</v>
      </c>
      <c r="AR20" s="123">
        <v>0</v>
      </c>
      <c r="AS20" s="116">
        <f>(AR20*$E20*$F20*$G20*$M20)</f>
        <v>0</v>
      </c>
      <c r="AT20" s="115">
        <v>0</v>
      </c>
      <c r="AU20" s="122">
        <f>(AT20*$E20*$F20*$G20*$M20)</f>
        <v>0</v>
      </c>
      <c r="AV20" s="115"/>
      <c r="AW20" s="116">
        <f t="shared" si="6"/>
        <v>0</v>
      </c>
      <c r="AX20" s="115">
        <v>0</v>
      </c>
      <c r="AY20" s="115">
        <f t="shared" si="7"/>
        <v>0</v>
      </c>
      <c r="AZ20" s="115"/>
      <c r="BA20" s="116">
        <f t="shared" si="8"/>
        <v>0</v>
      </c>
      <c r="BB20" s="115"/>
      <c r="BC20" s="116">
        <f>(BB20*$E20*$F20*$G20*$L20)</f>
        <v>0</v>
      </c>
      <c r="BD20" s="123">
        <v>0</v>
      </c>
      <c r="BE20" s="116">
        <f>(BD20*$E20*$F20*$G20*$L20*$BE$13)</f>
        <v>0</v>
      </c>
      <c r="BF20" s="115"/>
      <c r="BG20" s="116"/>
      <c r="BH20" s="115">
        <v>15</v>
      </c>
      <c r="BI20" s="116">
        <f>(BH20*$E20*$F20*$G20*$L20)</f>
        <v>142631.16</v>
      </c>
      <c r="BJ20" s="115">
        <v>1</v>
      </c>
      <c r="BK20" s="116">
        <f>(BJ20*$E20*$F20*$G20*$M20)</f>
        <v>11410.492800000002</v>
      </c>
      <c r="BL20" s="115">
        <v>0</v>
      </c>
      <c r="BM20" s="116">
        <f>(BL20*$E20*$F20*$G20*$M20)</f>
        <v>0</v>
      </c>
      <c r="BN20" s="123">
        <v>1057</v>
      </c>
      <c r="BO20" s="116">
        <f>(BN20*$E20*$F20*$G20*$M20)</f>
        <v>12060890.889600001</v>
      </c>
      <c r="BP20" s="132">
        <v>14</v>
      </c>
      <c r="BQ20" s="116">
        <f>(BP20*$E20*$F20*$G20*$M20)</f>
        <v>159746.89919999999</v>
      </c>
      <c r="BR20" s="115">
        <v>3</v>
      </c>
      <c r="BS20" s="116">
        <f>(BR20*$E20*$F20*$G20*$M20)</f>
        <v>34231.4784</v>
      </c>
      <c r="BT20" s="115">
        <v>200</v>
      </c>
      <c r="BU20" s="116">
        <f>(BT20*$E20*$F20*$G20*$M20)</f>
        <v>2282098.5600000005</v>
      </c>
      <c r="BV20" s="115">
        <v>175</v>
      </c>
      <c r="BW20" s="124">
        <f>(BV20*$E20*$F20*$G20*$M20)</f>
        <v>1996836.24</v>
      </c>
      <c r="BX20" s="115">
        <v>0</v>
      </c>
      <c r="BY20" s="116">
        <f>(BX20*$E20*$F20*$G20*$L20)</f>
        <v>0</v>
      </c>
      <c r="BZ20" s="115">
        <v>0</v>
      </c>
      <c r="CA20" s="116">
        <f>(BZ20*$E20*$F20*$G20*$L20)</f>
        <v>0</v>
      </c>
      <c r="CB20" s="115">
        <v>0</v>
      </c>
      <c r="CC20" s="116">
        <f>(CB20*$E20*$F20*$G20*$L20)</f>
        <v>0</v>
      </c>
      <c r="CD20" s="115">
        <v>129</v>
      </c>
      <c r="CE20" s="116">
        <f>(CD20*$E20*$F20*$G20*$M20)</f>
        <v>1471953.5712000001</v>
      </c>
      <c r="CF20" s="115"/>
      <c r="CG20" s="116">
        <f t="shared" si="9"/>
        <v>0</v>
      </c>
      <c r="CH20" s="115">
        <v>0</v>
      </c>
      <c r="CI20" s="116">
        <f>(CH20*$E20*$F20*$G20*$L20)</f>
        <v>0</v>
      </c>
      <c r="CJ20" s="115">
        <v>65</v>
      </c>
      <c r="CK20" s="116">
        <f>(CJ20*$E20*$F20*$G20*$L20)</f>
        <v>618068.36</v>
      </c>
      <c r="CL20" s="115">
        <v>100</v>
      </c>
      <c r="CM20" s="116">
        <f>(CL20*$E20*$F20*$G20*$L20)</f>
        <v>950874.40000000014</v>
      </c>
      <c r="CN20" s="115">
        <v>0</v>
      </c>
      <c r="CO20" s="116">
        <f>(CN20*$E20*$F20*$G20*$L20)</f>
        <v>0</v>
      </c>
      <c r="CP20" s="115">
        <v>35</v>
      </c>
      <c r="CQ20" s="116">
        <f>(CP20*$E20*$F20*$G20*$L20)</f>
        <v>332806.04000000004</v>
      </c>
      <c r="CR20" s="115">
        <v>319</v>
      </c>
      <c r="CS20" s="116">
        <f>(CR20*$E20*$F20*$G20*$M20)</f>
        <v>3639947.2032000003</v>
      </c>
      <c r="CT20" s="115">
        <v>33</v>
      </c>
      <c r="CU20" s="116">
        <f>(CT20*$E20*$F20*$G20*$M20)</f>
        <v>376546.26240000001</v>
      </c>
      <c r="CV20" s="115">
        <v>0</v>
      </c>
      <c r="CW20" s="116">
        <f>(CV20*$E20*$F20*$G20*$M20)</f>
        <v>0</v>
      </c>
      <c r="CX20" s="123">
        <v>0</v>
      </c>
      <c r="CY20" s="115">
        <f>(CX20*$E20*$F20*$G20*$M20)</f>
        <v>0</v>
      </c>
      <c r="CZ20" s="115">
        <v>0</v>
      </c>
      <c r="DA20" s="124">
        <f t="shared" si="10"/>
        <v>0</v>
      </c>
      <c r="DB20" s="115">
        <v>0</v>
      </c>
      <c r="DC20" s="116"/>
      <c r="DD20" s="125">
        <v>10</v>
      </c>
      <c r="DE20" s="115">
        <f>(DD20*$E20*$F20*$G20*$M20)</f>
        <v>114104.928</v>
      </c>
      <c r="DF20" s="115">
        <v>44</v>
      </c>
      <c r="DG20" s="116">
        <f>(DF20*$E20*$F20*$G20*$M20)</f>
        <v>502061.68320000009</v>
      </c>
      <c r="DH20" s="115"/>
      <c r="DI20" s="116">
        <f>(DH20*$E20*$F20*$G20*$N20)</f>
        <v>0</v>
      </c>
      <c r="DJ20" s="115">
        <v>29</v>
      </c>
      <c r="DK20" s="124">
        <f>(DJ20*$E20*$F20*$G20*$O20)</f>
        <v>506204.77880000003</v>
      </c>
      <c r="DL20" s="124"/>
      <c r="DM20" s="124"/>
      <c r="DN20" s="116">
        <f t="shared" si="11"/>
        <v>3823</v>
      </c>
      <c r="DO20" s="116">
        <f t="shared" si="11"/>
        <v>40364957.878000006</v>
      </c>
    </row>
    <row r="21" spans="1:120" s="129" customFormat="1" ht="15.75" customHeight="1" x14ac:dyDescent="0.25">
      <c r="A21" s="89"/>
      <c r="B21" s="109">
        <v>4</v>
      </c>
      <c r="C21" s="110" t="s">
        <v>141</v>
      </c>
      <c r="D21" s="111" t="s">
        <v>142</v>
      </c>
      <c r="E21" s="93">
        <v>24257</v>
      </c>
      <c r="F21" s="112">
        <v>0.98</v>
      </c>
      <c r="G21" s="131">
        <v>1.1499999999999999</v>
      </c>
      <c r="H21" s="101"/>
      <c r="I21" s="101">
        <v>1.3</v>
      </c>
      <c r="J21" s="101"/>
      <c r="K21" s="65"/>
      <c r="L21" s="113">
        <v>1.4</v>
      </c>
      <c r="M21" s="113">
        <v>1.68</v>
      </c>
      <c r="N21" s="113">
        <v>2.23</v>
      </c>
      <c r="O21" s="114">
        <v>2.57</v>
      </c>
      <c r="P21" s="115">
        <v>0</v>
      </c>
      <c r="Q21" s="116">
        <f>(P21*$E21*$F21*$G21*$L21*$Q$13)/12*8+(P21*$E21*$F21*$I21*$L21*$Q$13)/12*4</f>
        <v>0</v>
      </c>
      <c r="R21" s="115">
        <v>0</v>
      </c>
      <c r="S21" s="115">
        <f>(R21*$E21*$F21*$G21*$L21*$S$13)</f>
        <v>0</v>
      </c>
      <c r="T21" s="115"/>
      <c r="U21" s="116">
        <f>(T21*$E21*$F21*$G21*$L21*$U$13)</f>
        <v>0</v>
      </c>
      <c r="V21" s="115">
        <v>1949</v>
      </c>
      <c r="W21" s="116">
        <f>(V21*$E21*$F21*$G21*$L21*$W$13)/12*8+(V21*$E21*$F21*$I21*$L21*$W$13)/12*4</f>
        <v>95816948.93793121</v>
      </c>
      <c r="X21" s="115">
        <v>0</v>
      </c>
      <c r="Y21" s="116">
        <f>(X21*$E21*$F21*$G21*$L21*$Y$13)</f>
        <v>0</v>
      </c>
      <c r="Z21" s="116"/>
      <c r="AA21" s="116"/>
      <c r="AB21" s="115"/>
      <c r="AC21" s="116">
        <f>(AB21*$E21*$F21*$G21*$L21*$AC$13)</f>
        <v>0</v>
      </c>
      <c r="AD21" s="115"/>
      <c r="AE21" s="116"/>
      <c r="AF21" s="115"/>
      <c r="AG21" s="116">
        <f>(AF21*$E21*$F21*$G21*$L21*$AG$13)</f>
        <v>0</v>
      </c>
      <c r="AH21" s="115"/>
      <c r="AI21" s="116"/>
      <c r="AJ21" s="117"/>
      <c r="AK21" s="116">
        <f t="shared" si="5"/>
        <v>0</v>
      </c>
      <c r="AL21" s="115">
        <v>0</v>
      </c>
      <c r="AM21" s="116">
        <f>(AL21*$E21*$F21*$G21*$L21*$AM$13)</f>
        <v>0</v>
      </c>
      <c r="AN21" s="127"/>
      <c r="AO21" s="115">
        <f>(AN21*$E21*$F21*$G21*$L21*$AO$13)</f>
        <v>0</v>
      </c>
      <c r="AP21" s="115">
        <v>940</v>
      </c>
      <c r="AQ21" s="116">
        <f>(AP21*$E21*$F21*$G21*$M21*$AQ$13)/12*8+(AP21*$E21*$F21*$I21*$M21*$AQ$13)/12*4</f>
        <v>49553488.131839998</v>
      </c>
      <c r="AR21" s="123">
        <v>0</v>
      </c>
      <c r="AS21" s="116">
        <f>(AR21*$E21*$F21*$G21*$M21*$AS$13)</f>
        <v>0</v>
      </c>
      <c r="AT21" s="115">
        <v>0</v>
      </c>
      <c r="AU21" s="122">
        <f>(AT21*$E21*$F21*$G21*$M21*$AU$13)</f>
        <v>0</v>
      </c>
      <c r="AV21" s="115"/>
      <c r="AW21" s="116">
        <f t="shared" si="6"/>
        <v>0</v>
      </c>
      <c r="AX21" s="115">
        <v>0</v>
      </c>
      <c r="AY21" s="115">
        <f t="shared" si="7"/>
        <v>0</v>
      </c>
      <c r="AZ21" s="115"/>
      <c r="BA21" s="116">
        <f t="shared" si="8"/>
        <v>0</v>
      </c>
      <c r="BB21" s="115">
        <v>991</v>
      </c>
      <c r="BC21" s="116">
        <f>(BB21*$E21*$F21*$G21*$L21*$BC$13)/12*8+(BB21*$E21*$F21*$I21*$L21*$BC$13)/12*4</f>
        <v>39577294.276799992</v>
      </c>
      <c r="BD21" s="123">
        <v>730</v>
      </c>
      <c r="BE21" s="116">
        <f>(BD21*$E21*$F21*$G21*$L21*$BE$13)/12*8+(BD21*$E21*$F21*$I21*$L21*$BE$13)/12*4</f>
        <v>29153809.104000002</v>
      </c>
      <c r="BF21" s="115">
        <v>860</v>
      </c>
      <c r="BG21" s="116">
        <f>(BF21*$E21*$F21*$G21*$L21*$BG$13)/12*8+(BF21*$E21*$F21*$I21*$L21*$BG$13)/12*4</f>
        <v>34345583.327999994</v>
      </c>
      <c r="BH21" s="115">
        <v>109</v>
      </c>
      <c r="BI21" s="116">
        <f>(BH21*$E21*$F21*$G21*$L21*$BI$13)/12*8+(BH21*$E21*$F21*$I21*$L21*$BI$13)/12*4</f>
        <v>5223723.6038399991</v>
      </c>
      <c r="BJ21" s="115"/>
      <c r="BK21" s="116">
        <f>(BJ21*$E21*$F21*$G21*$M21*$BK$13)</f>
        <v>0</v>
      </c>
      <c r="BL21" s="115">
        <v>0</v>
      </c>
      <c r="BM21" s="116">
        <f>(BL21*$E21*$F21*$G21*$M21*$BM$13)</f>
        <v>0</v>
      </c>
      <c r="BN21" s="123">
        <v>676</v>
      </c>
      <c r="BO21" s="116">
        <f>(BN21*$E21*$F21*$G21*$M21*$BO$13)/12*8+(BN21*$E21*$F21*$I21*$M21*$BO$13)/12*4</f>
        <v>32396671.157759994</v>
      </c>
      <c r="BP21" s="115">
        <v>91</v>
      </c>
      <c r="BQ21" s="116">
        <f>(BP21*$E21*$F21*$G21*$M21*$BQ$13)/12*8+(BP21*$E21*$F21*$I21*$M21*$BQ$13)/12*4</f>
        <v>4361090.3481599996</v>
      </c>
      <c r="BR21" s="115">
        <v>4</v>
      </c>
      <c r="BS21" s="116">
        <f>(BR21*$E21*$F21*$G21*$M21*$BS$13)/12*8+(BR21*$E21*$F21*$I21*$M21*$BS$13)/12*4</f>
        <v>172526.65113599997</v>
      </c>
      <c r="BT21" s="115">
        <v>150</v>
      </c>
      <c r="BU21" s="116">
        <f>(BT21*$E21*$F21*$G21*$M21*$BU$13)/12*8+(BT21*$E21*$F21*$I21*$M21*$BU$13)/12*4</f>
        <v>8626332.5567999985</v>
      </c>
      <c r="BV21" s="115">
        <v>143</v>
      </c>
      <c r="BW21" s="124">
        <f>(BV21*$E21*$F21*$G21*$M21*$BW$13)/12*8+(BV21*$E21*$F21*$I21*$M21*$BW$13)/12*4</f>
        <v>8223770.3708159989</v>
      </c>
      <c r="BX21" s="115">
        <v>0</v>
      </c>
      <c r="BY21" s="116">
        <f>(BX21*$E21*$F21*$G21*$L21*$BY$13)</f>
        <v>0</v>
      </c>
      <c r="BZ21" s="115">
        <v>0</v>
      </c>
      <c r="CA21" s="116">
        <f>(BZ21*$E21*$F21*$G21*$L21*$CA$13)</f>
        <v>0</v>
      </c>
      <c r="CB21" s="115">
        <v>0</v>
      </c>
      <c r="CC21" s="116">
        <f>(CB21*$E21*$F21*$G21*$L21*$CC$13)</f>
        <v>0</v>
      </c>
      <c r="CD21" s="115">
        <v>100</v>
      </c>
      <c r="CE21" s="116">
        <f>(CD21*$E21*$F21*$G21*$M21*$CE$13)/12*8+(CD21*$E21*$F21*$I21*$M21*$CE$13)/12*4</f>
        <v>4792406.9759999998</v>
      </c>
      <c r="CF21" s="115">
        <v>0</v>
      </c>
      <c r="CG21" s="116">
        <f t="shared" si="9"/>
        <v>0</v>
      </c>
      <c r="CH21" s="115">
        <v>0</v>
      </c>
      <c r="CI21" s="116">
        <f>(CH21*$E21*$F21*$G21*$L21*$CI$13)</f>
        <v>0</v>
      </c>
      <c r="CJ21" s="115">
        <v>0</v>
      </c>
      <c r="CK21" s="116">
        <f>(CJ21*$E21*$F21*$G21*$L21*$CK$13)</f>
        <v>0</v>
      </c>
      <c r="CL21" s="115">
        <v>75</v>
      </c>
      <c r="CM21" s="116">
        <f>(CL21*$E21*$F21*$G21*$L21*$CM$13)/12*8+(CL21*$E21*$F21*$I21*$L21*$CM$13)/12*4</f>
        <v>2995254.36</v>
      </c>
      <c r="CN21" s="115">
        <v>0</v>
      </c>
      <c r="CO21" s="116">
        <f>(CN21*$E21*$F21*$G21*$L21*$CO$13)/12*8+(CN21*$E21*$F21*$I21*$L21*$CO$13)/12*4</f>
        <v>0</v>
      </c>
      <c r="CP21" s="115">
        <v>83</v>
      </c>
      <c r="CQ21" s="116">
        <f>(CP21*$E21*$F21*$G21*$L21*$CQ$13)/12*8+(CP21*$E21*$F21*$I21*$L21*$CQ$13)/12*4</f>
        <v>3314748.1583999991</v>
      </c>
      <c r="CR21" s="115">
        <v>200</v>
      </c>
      <c r="CS21" s="116">
        <f>(CR21*$E21*$F21*$G21*$M21*$CS$13)/12*8+(CR21*$E21*$F21*$I21*$M21*$CS$13)/12*4</f>
        <v>9584813.9519999996</v>
      </c>
      <c r="CT21" s="115">
        <v>125</v>
      </c>
      <c r="CU21" s="116">
        <f>(CT21*$E21*$F21*$G21*$M21*$CU$13)/12*8+(CT21*$E21*$F21*$I21*$M21*$CU$13)/12*4</f>
        <v>5990508.7199999988</v>
      </c>
      <c r="CV21" s="115">
        <v>0</v>
      </c>
      <c r="CW21" s="116">
        <f>(CV21*$E21*$F21*$G21*$M21*$CW$13)</f>
        <v>0</v>
      </c>
      <c r="CX21" s="123">
        <v>0</v>
      </c>
      <c r="CY21" s="115">
        <f>(CX21*$E21*$F21*$G21*$M21*$CY$13)</f>
        <v>0</v>
      </c>
      <c r="CZ21" s="115">
        <v>0</v>
      </c>
      <c r="DA21" s="124">
        <f t="shared" si="10"/>
        <v>0</v>
      </c>
      <c r="DB21" s="115">
        <v>0</v>
      </c>
      <c r="DC21" s="116">
        <f>(DB21*$E21*$F21*$G21*$M21*$DC$13)</f>
        <v>0</v>
      </c>
      <c r="DD21" s="125">
        <v>1</v>
      </c>
      <c r="DE21" s="115">
        <f>(DD21*$E21*$F21*$G21*$M21*$DE$13)/12*8+(DD21*$E21*$F21*$I21*$M21*$DE$13)/12*4</f>
        <v>47924.069759999998</v>
      </c>
      <c r="DF21" s="115">
        <v>0</v>
      </c>
      <c r="DG21" s="116">
        <f>(DF21*$E21*$F21*$G21*$M21*$DG$13)/12*8+(DF21*$E21*$F21*$I21*$M21*$DG$13)/12*4</f>
        <v>0</v>
      </c>
      <c r="DH21" s="115">
        <v>6</v>
      </c>
      <c r="DI21" s="116">
        <f>(DH21*$E21*$F21*$G21*$N21*$DI$13)/12*8+(DH21*$E21*$F21*$I21*$N21*$DI$13)/12*4</f>
        <v>305344.78732800001</v>
      </c>
      <c r="DJ21" s="115">
        <v>11</v>
      </c>
      <c r="DK21" s="124">
        <f>(DJ21*$E21*$F21*$G21*$O21*$DK$13)/12*8+(DJ21*$E21*$F21*$I21*$O21*$DK$13)/12*4</f>
        <v>645149.26291199995</v>
      </c>
      <c r="DL21" s="128"/>
      <c r="DM21" s="128"/>
      <c r="DN21" s="116">
        <f t="shared" si="11"/>
        <v>7244</v>
      </c>
      <c r="DO21" s="116">
        <f t="shared" si="11"/>
        <v>335127388.7534833</v>
      </c>
    </row>
    <row r="22" spans="1:120" s="37" customFormat="1" ht="15.75" customHeight="1" x14ac:dyDescent="0.25">
      <c r="A22" s="89"/>
      <c r="B22" s="109">
        <v>5</v>
      </c>
      <c r="C22" s="110" t="s">
        <v>143</v>
      </c>
      <c r="D22" s="111" t="s">
        <v>144</v>
      </c>
      <c r="E22" s="93">
        <v>24257</v>
      </c>
      <c r="F22" s="113">
        <v>1.01</v>
      </c>
      <c r="G22" s="131">
        <v>1.1499999999999999</v>
      </c>
      <c r="H22" s="101"/>
      <c r="I22" s="101">
        <v>1.3</v>
      </c>
      <c r="J22" s="101"/>
      <c r="K22" s="65"/>
      <c r="L22" s="113">
        <v>1.4</v>
      </c>
      <c r="M22" s="113">
        <v>1.68</v>
      </c>
      <c r="N22" s="113">
        <v>2.23</v>
      </c>
      <c r="O22" s="114">
        <v>2.57</v>
      </c>
      <c r="P22" s="115">
        <v>2</v>
      </c>
      <c r="Q22" s="116">
        <f>(P22*$E22*$F22*$G22*$L22*$Q$13)/12*8+(P22*$E22*$F22*$I22*$L22*$Q$13)/12*4</f>
        <v>90550.41072</v>
      </c>
      <c r="R22" s="115">
        <v>0</v>
      </c>
      <c r="S22" s="115">
        <f>(R22*$E22*$F22*$G22*$L22*$S$13)</f>
        <v>0</v>
      </c>
      <c r="T22" s="115"/>
      <c r="U22" s="116">
        <f>(T22*$E22*$F22*$G22*$L22*$U$13)</f>
        <v>0</v>
      </c>
      <c r="V22" s="115">
        <v>1445</v>
      </c>
      <c r="W22" s="116">
        <f>(V22*$E22*$F22*$G22*$L22*$W$13)/12*8+(V22*$E22*$F22*$I22*$L22*$W$13)/12*4</f>
        <v>73213917.198492005</v>
      </c>
      <c r="X22" s="115">
        <v>0</v>
      </c>
      <c r="Y22" s="116">
        <f>(X22*$E22*$F22*$G22*$L22*$Y$13)</f>
        <v>0</v>
      </c>
      <c r="Z22" s="116"/>
      <c r="AA22" s="116"/>
      <c r="AB22" s="115"/>
      <c r="AC22" s="116">
        <f>(AB22*$E22*$F22*$G22*$L22*$AC$13)</f>
        <v>0</v>
      </c>
      <c r="AD22" s="115"/>
      <c r="AE22" s="116"/>
      <c r="AF22" s="115"/>
      <c r="AG22" s="116">
        <f>(AF22*$E22*$F22*$G22*$L22*$AG$13)</f>
        <v>0</v>
      </c>
      <c r="AH22" s="115"/>
      <c r="AI22" s="116"/>
      <c r="AJ22" s="117"/>
      <c r="AK22" s="116">
        <f t="shared" si="5"/>
        <v>0</v>
      </c>
      <c r="AL22" s="115">
        <v>0</v>
      </c>
      <c r="AM22" s="116">
        <f>(AL22*$E22*$F22*$G22*$L22*$AM$13)</f>
        <v>0</v>
      </c>
      <c r="AN22" s="127"/>
      <c r="AO22" s="115">
        <f>(AN22*$E22*$F22*$G22*$L22*$AO$13)</f>
        <v>0</v>
      </c>
      <c r="AP22" s="115">
        <v>540</v>
      </c>
      <c r="AQ22" s="116">
        <f>(AP22*$E22*$F22*$G22*$M22*$AQ$13)/12*8+(AP22*$E22*$F22*$I22*$M22*$AQ$13)/12*4</f>
        <v>29338333.073279999</v>
      </c>
      <c r="AR22" s="123">
        <v>0</v>
      </c>
      <c r="AS22" s="116">
        <f>(AR22*$E22*$F22*$G22*$M22*$AS$13)</f>
        <v>0</v>
      </c>
      <c r="AT22" s="115">
        <v>0</v>
      </c>
      <c r="AU22" s="122">
        <f>(AT22*$E22*$F22*$G22*$M22*$AU$13)</f>
        <v>0</v>
      </c>
      <c r="AV22" s="115"/>
      <c r="AW22" s="116">
        <f t="shared" si="6"/>
        <v>0</v>
      </c>
      <c r="AX22" s="115">
        <v>0</v>
      </c>
      <c r="AY22" s="115">
        <f t="shared" si="7"/>
        <v>0</v>
      </c>
      <c r="AZ22" s="115"/>
      <c r="BA22" s="116">
        <f t="shared" si="8"/>
        <v>0</v>
      </c>
      <c r="BB22" s="115">
        <v>795</v>
      </c>
      <c r="BC22" s="116">
        <f>(BB22*$E22*$F22*$G22*$L22*$BC$13)/12*8+(BB22*$E22*$F22*$I22*$L22*$BC$13)/12*4</f>
        <v>32721625.691999994</v>
      </c>
      <c r="BD22" s="123">
        <v>289</v>
      </c>
      <c r="BE22" s="116">
        <f>(BD22*$E22*$F22*$G22*$L22*$BE$13)/12*8+(BD22*$E22*$F22*$I22*$L22*$BE$13)/12*4</f>
        <v>11895031.226399999</v>
      </c>
      <c r="BF22" s="115">
        <v>366</v>
      </c>
      <c r="BG22" s="116">
        <f>(BF22*$E22*$F22*$G22*$L22*$BG$13)/12*8+(BF22*$E22*$F22*$I22*$L22*$BG$13)/12*4</f>
        <v>15064295.601599999</v>
      </c>
      <c r="BH22" s="115">
        <v>59</v>
      </c>
      <c r="BI22" s="116">
        <f>(BH22*$E22*$F22*$G22*$L22*$BI$13)/12*8+(BH22*$E22*$F22*$I22*$L22*$BI$13)/12*4</f>
        <v>2914076.85408</v>
      </c>
      <c r="BJ22" s="115"/>
      <c r="BK22" s="116">
        <f>(BJ22*$E22*$F22*$G22*$M22*$BK$13)</f>
        <v>0</v>
      </c>
      <c r="BL22" s="115">
        <v>0</v>
      </c>
      <c r="BM22" s="116">
        <f>(BL22*$E22*$F22*$G22*$M22*$BM$13)</f>
        <v>0</v>
      </c>
      <c r="BN22" s="123">
        <v>339</v>
      </c>
      <c r="BO22" s="116">
        <f>(BN22*$E22*$F22*$G22*$M22*$BO$13)/12*8+(BN22*$E22*$F22*$I22*$M22*$BO$13)/12*4</f>
        <v>16743594.12768</v>
      </c>
      <c r="BP22" s="115">
        <v>25</v>
      </c>
      <c r="BQ22" s="116">
        <f>(BP22*$E22*$F22*$G22*$M22*$BQ$13)/12*8+(BP22*$E22*$F22*$I22*$M22*$BQ$13)/12*4</f>
        <v>1234778.328</v>
      </c>
      <c r="BR22" s="115">
        <v>0</v>
      </c>
      <c r="BS22" s="116">
        <f>(BR22*$E22*$F22*$G22*$M22*$BS$13)/12*8+(BR22*$E22*$F22*$I22*$M22*$BS$13)/12*4</f>
        <v>0</v>
      </c>
      <c r="BT22" s="115">
        <v>59</v>
      </c>
      <c r="BU22" s="116">
        <f>(BT22*$E22*$F22*$G22*$M22*$BU$13)/12*8+(BT22*$E22*$F22*$I22*$M22*$BU$13)/12*4</f>
        <v>3496892.2248960002</v>
      </c>
      <c r="BV22" s="115">
        <v>75</v>
      </c>
      <c r="BW22" s="124">
        <f>(BV22*$E22*$F22*$G22*$M22*$BW$13)/12*8+(BV22*$E22*$F22*$I22*$M22*$BW$13)/12*4</f>
        <v>4445201.9807999991</v>
      </c>
      <c r="BX22" s="115">
        <v>0</v>
      </c>
      <c r="BY22" s="116">
        <f>(BX22*$E22*$F22*$G22*$L22*$BY$13)</f>
        <v>0</v>
      </c>
      <c r="BZ22" s="115">
        <v>0</v>
      </c>
      <c r="CA22" s="116">
        <f>(BZ22*$E22*$F22*$G22*$L22*$CA$13)</f>
        <v>0</v>
      </c>
      <c r="CB22" s="115">
        <v>0</v>
      </c>
      <c r="CC22" s="116">
        <f>(CB22*$E22*$F22*$G22*$L22*$CC$13)</f>
        <v>0</v>
      </c>
      <c r="CD22" s="115">
        <v>4</v>
      </c>
      <c r="CE22" s="116">
        <f>(CD22*$E22*$F22*$G22*$M22*$CE$13)/12*8+(CD22*$E22*$F22*$I22*$M22*$CE$13)/12*4</f>
        <v>197564.53247999999</v>
      </c>
      <c r="CF22" s="115">
        <v>0</v>
      </c>
      <c r="CG22" s="116">
        <f t="shared" si="9"/>
        <v>0</v>
      </c>
      <c r="CH22" s="115">
        <v>0</v>
      </c>
      <c r="CI22" s="116">
        <f>(CH22*$E22*$F22*$G22*$L22*$CI$13)</f>
        <v>0</v>
      </c>
      <c r="CJ22" s="115">
        <v>0</v>
      </c>
      <c r="CK22" s="116">
        <f>(CJ22*$E22*$F22*$G22*$L22*$CK$13)</f>
        <v>0</v>
      </c>
      <c r="CL22" s="115">
        <v>5</v>
      </c>
      <c r="CM22" s="116">
        <f>(CL22*$E22*$F22*$G22*$L22*$CM$13)/12*8+(CL22*$E22*$F22*$I22*$L22*$CM$13)/12*4</f>
        <v>205796.38799999998</v>
      </c>
      <c r="CN22" s="115">
        <v>0</v>
      </c>
      <c r="CO22" s="116">
        <f>(CN22*$E22*$F22*$G22*$L22*$CO$13)/12*8+(CN22*$E22*$F22*$I22*$L22*$CO$13)/12*4</f>
        <v>0</v>
      </c>
      <c r="CP22" s="115">
        <v>12</v>
      </c>
      <c r="CQ22" s="116">
        <f>(CP22*$E22*$F22*$G22*$L22*$CQ$13)/12*8+(CP22*$E22*$F22*$I22*$L22*$CQ$13)/12*4</f>
        <v>493911.33120000002</v>
      </c>
      <c r="CR22" s="115">
        <v>70</v>
      </c>
      <c r="CS22" s="116">
        <f>(CR22*$E22*$F22*$G22*$M22*$CS$13)/12*8+(CR22*$E22*$F22*$I22*$M22*$CS$13)/12*4</f>
        <v>3457379.3183999998</v>
      </c>
      <c r="CT22" s="115">
        <v>10</v>
      </c>
      <c r="CU22" s="116">
        <f>(CT22*$E22*$F22*$G22*$M22*$CU$13)/12*8+(CT22*$E22*$F22*$I22*$M22*$CU$13)/12*4</f>
        <v>493911.33120000002</v>
      </c>
      <c r="CV22" s="115">
        <v>0</v>
      </c>
      <c r="CW22" s="116">
        <f>(CV22*$E22*$F22*$G22*$M22*$CW$13)</f>
        <v>0</v>
      </c>
      <c r="CX22" s="123">
        <v>0</v>
      </c>
      <c r="CY22" s="115">
        <f>(CX22*$E22*$F22*$G22*$M22*$CY$13)</f>
        <v>0</v>
      </c>
      <c r="CZ22" s="115">
        <v>0</v>
      </c>
      <c r="DA22" s="124">
        <f t="shared" si="10"/>
        <v>0</v>
      </c>
      <c r="DB22" s="115">
        <v>0</v>
      </c>
      <c r="DC22" s="116">
        <f>(DB22*$E22*$F22*$G22*$M22*$DC$13)</f>
        <v>0</v>
      </c>
      <c r="DD22" s="125"/>
      <c r="DE22" s="115">
        <f>(DD22*$E22*$F22*$G22*$M22*$DE$13)/12*8+(DD22*$E22*$F22*$I22*$M22*$DE$13)/12*4</f>
        <v>0</v>
      </c>
      <c r="DF22" s="115"/>
      <c r="DG22" s="116">
        <f>(DF22*$E22*$F22*$G22*$M22*$DG$13)/12*8+(DF22*$E22*$F22*$I22*$M22*$DG$13)/12*4</f>
        <v>0</v>
      </c>
      <c r="DH22" s="115"/>
      <c r="DI22" s="116">
        <f>(DH22*$E22*$F22*$G22*$N22*$DI$13)/12*8+(DH22*$E22*$F22*$I22*$N22*$DI$13)/12*4</f>
        <v>0</v>
      </c>
      <c r="DJ22" s="115">
        <v>3</v>
      </c>
      <c r="DK22" s="124">
        <f>(DJ22*$E22*$F22*$G22*$O22*$DK$13)/12*8+(DJ22*$E22*$F22*$I22*$O22*$DK$13)/12*4</f>
        <v>181336.01731199998</v>
      </c>
      <c r="DL22" s="128"/>
      <c r="DM22" s="128"/>
      <c r="DN22" s="116">
        <f t="shared" si="11"/>
        <v>4098</v>
      </c>
      <c r="DO22" s="116">
        <f t="shared" si="11"/>
        <v>196188195.63654006</v>
      </c>
    </row>
    <row r="23" spans="1:120" s="37" customFormat="1" ht="15.75" customHeight="1" x14ac:dyDescent="0.25">
      <c r="A23" s="89"/>
      <c r="B23" s="109">
        <v>6</v>
      </c>
      <c r="C23" s="110" t="s">
        <v>145</v>
      </c>
      <c r="D23" s="111" t="s">
        <v>146</v>
      </c>
      <c r="E23" s="93">
        <v>24257</v>
      </c>
      <c r="F23" s="112">
        <v>0.74</v>
      </c>
      <c r="G23" s="131">
        <v>1.1499999999999999</v>
      </c>
      <c r="H23" s="101"/>
      <c r="I23" s="101"/>
      <c r="J23" s="101"/>
      <c r="K23" s="65"/>
      <c r="L23" s="113">
        <v>1.4</v>
      </c>
      <c r="M23" s="113">
        <v>1.68</v>
      </c>
      <c r="N23" s="113">
        <v>2.23</v>
      </c>
      <c r="O23" s="114">
        <v>2.57</v>
      </c>
      <c r="P23" s="115">
        <v>5</v>
      </c>
      <c r="Q23" s="116">
        <f t="shared" si="4"/>
        <v>158948.84389999998</v>
      </c>
      <c r="R23" s="115">
        <v>1</v>
      </c>
      <c r="S23" s="115">
        <f>(R23*$E23*$F23*$G23*$L23*$S$13)</f>
        <v>31789.768779999999</v>
      </c>
      <c r="T23" s="115"/>
      <c r="U23" s="116">
        <f>(T23*$E23*$F23*$G23*$L23*$U$13)</f>
        <v>0</v>
      </c>
      <c r="V23" s="115">
        <v>64</v>
      </c>
      <c r="W23" s="116">
        <f>(V23*$E23*$F23*$G23*$L23*$W$13)</f>
        <v>2276841.0396031998</v>
      </c>
      <c r="X23" s="115">
        <v>0</v>
      </c>
      <c r="Y23" s="116">
        <f>(X23*$E23*$F23*$G23*$L23*$Y$13)</f>
        <v>0</v>
      </c>
      <c r="Z23" s="116"/>
      <c r="AA23" s="116"/>
      <c r="AB23" s="115"/>
      <c r="AC23" s="116">
        <f>(AB23*$E23*$F23*$G23*$L23*$AC$13)</f>
        <v>0</v>
      </c>
      <c r="AD23" s="115"/>
      <c r="AE23" s="116"/>
      <c r="AF23" s="115"/>
      <c r="AG23" s="116">
        <f>(AF23*$E23*$F23*$G23*$L23*$AG$13)</f>
        <v>0</v>
      </c>
      <c r="AH23" s="115"/>
      <c r="AI23" s="116"/>
      <c r="AJ23" s="117"/>
      <c r="AK23" s="116">
        <f t="shared" si="5"/>
        <v>0</v>
      </c>
      <c r="AL23" s="115">
        <v>5</v>
      </c>
      <c r="AM23" s="116">
        <f>(AL23*$E23*$F23*$G23*$L23*$AM$13)</f>
        <v>158948.84389999998</v>
      </c>
      <c r="AN23" s="127">
        <v>2</v>
      </c>
      <c r="AO23" s="115">
        <f>(AN23*$E23*$F23*$G23*$L23*$AO$13)</f>
        <v>63579.537559999997</v>
      </c>
      <c r="AP23" s="115">
        <v>7</v>
      </c>
      <c r="AQ23" s="116">
        <f>(AP23*$E23*$F23*$G23*$M23*$AQ$13)</f>
        <v>267034.05775199999</v>
      </c>
      <c r="AR23" s="123">
        <v>0</v>
      </c>
      <c r="AS23" s="116">
        <f>(AR23*$E23*$F23*$G23*$M23*$AS$13)</f>
        <v>0</v>
      </c>
      <c r="AT23" s="115">
        <v>0</v>
      </c>
      <c r="AU23" s="122">
        <f>(AT23*$E23*$F23*$G23*$M23*$AU$13)</f>
        <v>0</v>
      </c>
      <c r="AV23" s="115"/>
      <c r="AW23" s="116">
        <f t="shared" si="6"/>
        <v>0</v>
      </c>
      <c r="AX23" s="115">
        <v>0</v>
      </c>
      <c r="AY23" s="115">
        <f t="shared" si="7"/>
        <v>0</v>
      </c>
      <c r="AZ23" s="115"/>
      <c r="BA23" s="116">
        <f t="shared" si="8"/>
        <v>0</v>
      </c>
      <c r="BB23" s="115"/>
      <c r="BC23" s="116">
        <f>(BB23*$E23*$F23*$G23*$L23*$BC$13)</f>
        <v>0</v>
      </c>
      <c r="BD23" s="115">
        <v>0</v>
      </c>
      <c r="BE23" s="116">
        <f t="shared" ref="BE23:BE31" si="12">(BD23*$E23*$F23*$G23*$L23*$BE$13)</f>
        <v>0</v>
      </c>
      <c r="BF23" s="115"/>
      <c r="BG23" s="116">
        <f>(BF23*$E23*$F23*$G23*$L23*$BG$13)</f>
        <v>0</v>
      </c>
      <c r="BH23" s="115">
        <v>0</v>
      </c>
      <c r="BI23" s="116">
        <f>(BH23*$E23*$F23*$G23*$L23*$BI$13)</f>
        <v>0</v>
      </c>
      <c r="BJ23" s="115"/>
      <c r="BK23" s="116">
        <f>(BJ23*$E23*$F23*$G23*$M23*$BK$13)</f>
        <v>0</v>
      </c>
      <c r="BL23" s="115">
        <v>0</v>
      </c>
      <c r="BM23" s="116">
        <f>(BL23*$E23*$F23*$G23*$M23*$BM$13)</f>
        <v>0</v>
      </c>
      <c r="BN23" s="123">
        <v>41</v>
      </c>
      <c r="BO23" s="116">
        <f>(BN23*$E23*$F23*$G23*$M23*$BO$13)</f>
        <v>1421869.6581599999</v>
      </c>
      <c r="BP23" s="115">
        <v>0</v>
      </c>
      <c r="BQ23" s="116">
        <f>(BP23*$E23*$F23*$G23*$M23*$BQ$13)</f>
        <v>0</v>
      </c>
      <c r="BR23" s="115">
        <v>0</v>
      </c>
      <c r="BS23" s="116">
        <f>(BR23*$E23*$F23*$G23*$M23*$BS$13)</f>
        <v>0</v>
      </c>
      <c r="BT23" s="115">
        <v>2</v>
      </c>
      <c r="BU23" s="116">
        <f>(BT23*$E23*$F23*$G23*$M23*$BU$13)</f>
        <v>83231.394623999993</v>
      </c>
      <c r="BV23" s="115">
        <v>1</v>
      </c>
      <c r="BW23" s="124">
        <f>(BV23*$E23*$F23*$G23*$M23*$BW$13)</f>
        <v>41615.697311999997</v>
      </c>
      <c r="BX23" s="115">
        <v>0</v>
      </c>
      <c r="BY23" s="116">
        <f>(BX23*$E23*$F23*$G23*$L23*$BY$13)</f>
        <v>0</v>
      </c>
      <c r="BZ23" s="115">
        <v>0</v>
      </c>
      <c r="CA23" s="116">
        <f>(BZ23*$E23*$F23*$G23*$L23*$CA$13)</f>
        <v>0</v>
      </c>
      <c r="CB23" s="115">
        <v>0</v>
      </c>
      <c r="CC23" s="116">
        <f>(CB23*$E23*$F23*$G23*$L23*$CC$13)</f>
        <v>0</v>
      </c>
      <c r="CD23" s="115">
        <v>0</v>
      </c>
      <c r="CE23" s="116">
        <f>(CD23*$E23*$F23*$G23*$M23*$CE$13)</f>
        <v>0</v>
      </c>
      <c r="CF23" s="115"/>
      <c r="CG23" s="116">
        <f t="shared" si="9"/>
        <v>0</v>
      </c>
      <c r="CH23" s="115">
        <v>0</v>
      </c>
      <c r="CI23" s="116">
        <f>(CH23*$E23*$F23*$G23*$L23*$CI$13)</f>
        <v>0</v>
      </c>
      <c r="CJ23" s="115">
        <v>0</v>
      </c>
      <c r="CK23" s="116">
        <f>(CJ23*$E23*$F23*$G23*$L23*$CK$13)</f>
        <v>0</v>
      </c>
      <c r="CL23" s="115">
        <v>0</v>
      </c>
      <c r="CM23" s="116">
        <f>(CL23*$E23*$F23*$G23*$L23*$CM$13)</f>
        <v>0</v>
      </c>
      <c r="CN23" s="115">
        <v>0</v>
      </c>
      <c r="CO23" s="116">
        <f>(CN23*$E23*$F23*$G23*$L23*$CO$13)</f>
        <v>0</v>
      </c>
      <c r="CP23" s="115"/>
      <c r="CQ23" s="116">
        <f>(CP23*$E23*$F23*$G23*$L23*$CQ$13)</f>
        <v>0</v>
      </c>
      <c r="CR23" s="115">
        <v>1</v>
      </c>
      <c r="CS23" s="116">
        <f>(CR23*$E23*$F23*$G23*$M23*$CS$13)</f>
        <v>34679.747759999998</v>
      </c>
      <c r="CT23" s="115">
        <v>2</v>
      </c>
      <c r="CU23" s="116">
        <f>(CT23*$E23*$F23*$G23*$M23*$CU$13)</f>
        <v>69359.495519999997</v>
      </c>
      <c r="CV23" s="115">
        <v>0</v>
      </c>
      <c r="CW23" s="116">
        <f>(CV23*$E23*$F23*$G23*$M23*$CW$13)</f>
        <v>0</v>
      </c>
      <c r="CX23" s="123">
        <v>0</v>
      </c>
      <c r="CY23" s="115">
        <f>(CX23*$E23*$F23*$G23*$M23*$CY$13)</f>
        <v>0</v>
      </c>
      <c r="CZ23" s="115">
        <v>0</v>
      </c>
      <c r="DA23" s="124">
        <f t="shared" si="10"/>
        <v>0</v>
      </c>
      <c r="DB23" s="115">
        <v>0</v>
      </c>
      <c r="DC23" s="116">
        <f>(DB23*$E23*$F23*$G23*$M23*$DC$13)</f>
        <v>0</v>
      </c>
      <c r="DD23" s="125"/>
      <c r="DE23" s="115">
        <f>(DD23*$E23*$F23*$G23*$M23*$DE$13)</f>
        <v>0</v>
      </c>
      <c r="DF23" s="115"/>
      <c r="DG23" s="116">
        <f>(DF23*$E23*$F23*$G23*$M23*$DG$13)</f>
        <v>0</v>
      </c>
      <c r="DH23" s="115"/>
      <c r="DI23" s="116">
        <f>(DH23*$E23*$F23*$G23*$N23*$DI$13)</f>
        <v>0</v>
      </c>
      <c r="DJ23" s="115"/>
      <c r="DK23" s="124">
        <f>(DJ23*$E23*$F23*$G23*$O23*$DK$13)</f>
        <v>0</v>
      </c>
      <c r="DL23" s="124"/>
      <c r="DM23" s="124"/>
      <c r="DN23" s="116">
        <f t="shared" si="11"/>
        <v>131</v>
      </c>
      <c r="DO23" s="116">
        <f t="shared" si="11"/>
        <v>4607898.0848712008</v>
      </c>
    </row>
    <row r="24" spans="1:120" s="130" customFormat="1" ht="18" customHeight="1" x14ac:dyDescent="0.25">
      <c r="A24" s="89"/>
      <c r="B24" s="109">
        <v>7</v>
      </c>
      <c r="C24" s="110" t="s">
        <v>147</v>
      </c>
      <c r="D24" s="111" t="s">
        <v>148</v>
      </c>
      <c r="E24" s="93">
        <v>24257</v>
      </c>
      <c r="F24" s="112">
        <v>3.21</v>
      </c>
      <c r="G24" s="131">
        <v>1</v>
      </c>
      <c r="H24" s="101"/>
      <c r="I24" s="101"/>
      <c r="J24" s="101"/>
      <c r="K24" s="65"/>
      <c r="L24" s="113">
        <v>1.4</v>
      </c>
      <c r="M24" s="113">
        <v>1.68</v>
      </c>
      <c r="N24" s="113">
        <v>2.23</v>
      </c>
      <c r="O24" s="114">
        <v>2.57</v>
      </c>
      <c r="P24" s="115">
        <v>0</v>
      </c>
      <c r="Q24" s="116">
        <f>(P24*$E24*$F24*$G24*$L24)</f>
        <v>0</v>
      </c>
      <c r="R24" s="115">
        <v>0</v>
      </c>
      <c r="S24" s="115">
        <f>(R24*$E24*$F24*$G24*$L24)</f>
        <v>0</v>
      </c>
      <c r="T24" s="115"/>
      <c r="U24" s="116">
        <f>(T24*$E24*$F24*$G24*$L24)</f>
        <v>0</v>
      </c>
      <c r="V24" s="115">
        <v>6</v>
      </c>
      <c r="W24" s="116">
        <f>(V24*$E24*$F24*$G24*$L24)</f>
        <v>654065.74800000002</v>
      </c>
      <c r="X24" s="115">
        <v>0</v>
      </c>
      <c r="Y24" s="116">
        <f>(X24*$E24*$F24*$G24*$L24)</f>
        <v>0</v>
      </c>
      <c r="Z24" s="116"/>
      <c r="AA24" s="116"/>
      <c r="AB24" s="115"/>
      <c r="AC24" s="116">
        <f>(AB24*$E24*$F24*$G24*$L24)</f>
        <v>0</v>
      </c>
      <c r="AD24" s="115"/>
      <c r="AE24" s="116"/>
      <c r="AF24" s="115"/>
      <c r="AG24" s="116">
        <f>(AF24*$E24*$F24*$G24*$L24)</f>
        <v>0</v>
      </c>
      <c r="AH24" s="115"/>
      <c r="AI24" s="116"/>
      <c r="AJ24" s="117"/>
      <c r="AK24" s="116">
        <f t="shared" si="5"/>
        <v>0</v>
      </c>
      <c r="AL24" s="115">
        <f>4-2</f>
        <v>2</v>
      </c>
      <c r="AM24" s="116">
        <f>(AL24*$E24*$F24*$G24*$L24)</f>
        <v>218021.916</v>
      </c>
      <c r="AN24" s="127"/>
      <c r="AO24" s="115">
        <f>(AN24*$E24*$F24*$G24*$L24)</f>
        <v>0</v>
      </c>
      <c r="AP24" s="115">
        <v>0</v>
      </c>
      <c r="AQ24" s="116">
        <f>(AP24*$E24*$F24*$G24*$M24)</f>
        <v>0</v>
      </c>
      <c r="AR24" s="123">
        <v>0</v>
      </c>
      <c r="AS24" s="116">
        <f>(AR24*$E24*$F24*$G24*$M24)</f>
        <v>0</v>
      </c>
      <c r="AT24" s="115">
        <v>0</v>
      </c>
      <c r="AU24" s="122">
        <f>(AT24*$E24*$F24*$G24*$M24)</f>
        <v>0</v>
      </c>
      <c r="AV24" s="115"/>
      <c r="AW24" s="116">
        <f t="shared" si="6"/>
        <v>0</v>
      </c>
      <c r="AX24" s="115">
        <v>0</v>
      </c>
      <c r="AY24" s="115">
        <f t="shared" si="7"/>
        <v>0</v>
      </c>
      <c r="AZ24" s="115"/>
      <c r="BA24" s="116">
        <f t="shared" si="8"/>
        <v>0</v>
      </c>
      <c r="BB24" s="115">
        <v>0</v>
      </c>
      <c r="BC24" s="116">
        <f>(BB24*$E24*$F24*$G24*$L24)</f>
        <v>0</v>
      </c>
      <c r="BD24" s="115">
        <v>0</v>
      </c>
      <c r="BE24" s="116">
        <f t="shared" si="12"/>
        <v>0</v>
      </c>
      <c r="BF24" s="115">
        <v>0</v>
      </c>
      <c r="BG24" s="116"/>
      <c r="BH24" s="115">
        <v>0</v>
      </c>
      <c r="BI24" s="116">
        <f>(BH24*$E24*$F24*$G24*$L24)</f>
        <v>0</v>
      </c>
      <c r="BJ24" s="115"/>
      <c r="BK24" s="116">
        <f>(BJ24*$E24*$F24*$G24*$M24)</f>
        <v>0</v>
      </c>
      <c r="BL24" s="115">
        <v>0</v>
      </c>
      <c r="BM24" s="116">
        <f>(BL24*$E24*$F24*$G24*$M24)</f>
        <v>0</v>
      </c>
      <c r="BN24" s="123">
        <v>0</v>
      </c>
      <c r="BO24" s="116">
        <f>(BN24*$E24*$F24*$G24*$M24)</f>
        <v>0</v>
      </c>
      <c r="BP24" s="115">
        <v>0</v>
      </c>
      <c r="BQ24" s="116">
        <f>(BP24*$E24*$F24*$G24*$M24)</f>
        <v>0</v>
      </c>
      <c r="BR24" s="115">
        <v>0</v>
      </c>
      <c r="BS24" s="116">
        <f>(BR24*$E24*$F24*$G24*$M24)</f>
        <v>0</v>
      </c>
      <c r="BT24" s="115"/>
      <c r="BU24" s="116">
        <f>(BT24*$E24*$F24*$G24*$M24)</f>
        <v>0</v>
      </c>
      <c r="BV24" s="115">
        <v>0</v>
      </c>
      <c r="BW24" s="124">
        <f>(BV24*$E24*$F24*$G24*$M24)</f>
        <v>0</v>
      </c>
      <c r="BX24" s="115">
        <v>0</v>
      </c>
      <c r="BY24" s="116">
        <f>(BX24*$E24*$F24*$G24*$L24)</f>
        <v>0</v>
      </c>
      <c r="BZ24" s="115">
        <v>0</v>
      </c>
      <c r="CA24" s="116">
        <f>(BZ24*$E24*$F24*$G24*$L24)</f>
        <v>0</v>
      </c>
      <c r="CB24" s="115">
        <v>0</v>
      </c>
      <c r="CC24" s="116">
        <f>(CB24*$E24*$F24*$G24*$L24)</f>
        <v>0</v>
      </c>
      <c r="CD24" s="115">
        <v>0</v>
      </c>
      <c r="CE24" s="116">
        <f>(CD24*$E24*$F24*$G24*$M24)</f>
        <v>0</v>
      </c>
      <c r="CF24" s="115"/>
      <c r="CG24" s="116">
        <f t="shared" si="9"/>
        <v>0</v>
      </c>
      <c r="CH24" s="115">
        <v>0</v>
      </c>
      <c r="CI24" s="116">
        <f>(CH24*$E24*$F24*$G24*$L24)</f>
        <v>0</v>
      </c>
      <c r="CJ24" s="115">
        <v>0</v>
      </c>
      <c r="CK24" s="116">
        <f>(CJ24*$E24*$F24*$G24*$L24)</f>
        <v>0</v>
      </c>
      <c r="CL24" s="115">
        <v>0</v>
      </c>
      <c r="CM24" s="116">
        <f>(CL24*$E24*$F24*$G24*$L24)</f>
        <v>0</v>
      </c>
      <c r="CN24" s="115">
        <v>0</v>
      </c>
      <c r="CO24" s="116">
        <f>(CN24*$E24*$F24*$G24*$L24)</f>
        <v>0</v>
      </c>
      <c r="CP24" s="115">
        <v>0</v>
      </c>
      <c r="CQ24" s="116">
        <f>(CP24*$E24*$F24*$G24*$L24)</f>
        <v>0</v>
      </c>
      <c r="CR24" s="115">
        <v>0</v>
      </c>
      <c r="CS24" s="116">
        <f>(CR24*$E24*$F24*$G24*$M24)</f>
        <v>0</v>
      </c>
      <c r="CT24" s="115"/>
      <c r="CU24" s="116">
        <f>(CT24*$E24*$F24*$G24*$M24)</f>
        <v>0</v>
      </c>
      <c r="CV24" s="115">
        <v>0</v>
      </c>
      <c r="CW24" s="116">
        <f>(CV24*$E24*$F24*$G24*$M24)</f>
        <v>0</v>
      </c>
      <c r="CX24" s="123">
        <v>0</v>
      </c>
      <c r="CY24" s="115">
        <f>(CX24*$E24*$F24*$G24*$M24)</f>
        <v>0</v>
      </c>
      <c r="CZ24" s="115">
        <v>0</v>
      </c>
      <c r="DA24" s="124">
        <f t="shared" si="10"/>
        <v>0</v>
      </c>
      <c r="DB24" s="115">
        <v>0</v>
      </c>
      <c r="DC24" s="116"/>
      <c r="DD24" s="125"/>
      <c r="DE24" s="115">
        <f>(DD24*$E24*$F24*$G24*$M24)</f>
        <v>0</v>
      </c>
      <c r="DF24" s="115">
        <v>0</v>
      </c>
      <c r="DG24" s="116">
        <f>(DF24*$E24*$F24*$G24*$M24)</f>
        <v>0</v>
      </c>
      <c r="DH24" s="115"/>
      <c r="DI24" s="116">
        <f>(DH24*$E24*$F24*$G24*$N24)</f>
        <v>0</v>
      </c>
      <c r="DJ24" s="115"/>
      <c r="DK24" s="124">
        <f>(DJ24*$E24*$F24*$G24*$O24)</f>
        <v>0</v>
      </c>
      <c r="DL24" s="124"/>
      <c r="DM24" s="124"/>
      <c r="DN24" s="116">
        <f t="shared" si="11"/>
        <v>8</v>
      </c>
      <c r="DO24" s="116">
        <f t="shared" si="11"/>
        <v>872087.66399999999</v>
      </c>
    </row>
    <row r="25" spans="1:120" s="37" customFormat="1" ht="30" customHeight="1" x14ac:dyDescent="0.25">
      <c r="A25" s="89"/>
      <c r="B25" s="109">
        <v>8</v>
      </c>
      <c r="C25" s="110" t="s">
        <v>149</v>
      </c>
      <c r="D25" s="111" t="s">
        <v>150</v>
      </c>
      <c r="E25" s="93">
        <v>24257</v>
      </c>
      <c r="F25" s="112">
        <v>0.71</v>
      </c>
      <c r="G25" s="131">
        <v>1</v>
      </c>
      <c r="H25" s="101"/>
      <c r="I25" s="101"/>
      <c r="J25" s="101"/>
      <c r="K25" s="65"/>
      <c r="L25" s="113">
        <v>1.4</v>
      </c>
      <c r="M25" s="113">
        <v>1.68</v>
      </c>
      <c r="N25" s="113">
        <v>2.23</v>
      </c>
      <c r="O25" s="114">
        <v>2.57</v>
      </c>
      <c r="P25" s="115">
        <v>83</v>
      </c>
      <c r="Q25" s="116">
        <f t="shared" si="4"/>
        <v>2201376.1154</v>
      </c>
      <c r="R25" s="115">
        <v>0</v>
      </c>
      <c r="S25" s="115">
        <f>(R25*$E25*$F25*$G25*$L25*$S$13)</f>
        <v>0</v>
      </c>
      <c r="T25" s="115"/>
      <c r="U25" s="116">
        <f>(T25*$E25*$F25*$G25*$L25*$U$13)</f>
        <v>0</v>
      </c>
      <c r="V25" s="115">
        <v>13</v>
      </c>
      <c r="W25" s="116">
        <f>(V25*$E25*$F25*$G25*$L25*$W$13)</f>
        <v>385855.66237400001</v>
      </c>
      <c r="X25" s="115">
        <v>0</v>
      </c>
      <c r="Y25" s="116">
        <f>(X25*$E25*$F25*$G25*$L25*$Y$13)</f>
        <v>0</v>
      </c>
      <c r="Z25" s="116"/>
      <c r="AA25" s="116"/>
      <c r="AB25" s="115"/>
      <c r="AC25" s="116">
        <f>(AB25*$E25*$F25*$G25*$L25*$AC$13)</f>
        <v>0</v>
      </c>
      <c r="AD25" s="115"/>
      <c r="AE25" s="116"/>
      <c r="AF25" s="115">
        <v>1</v>
      </c>
      <c r="AG25" s="116">
        <f>(AF25*$E25*$F25*$G25*$L25*$AG$13)</f>
        <v>26522.603799999997</v>
      </c>
      <c r="AH25" s="115"/>
      <c r="AI25" s="116"/>
      <c r="AJ25" s="117"/>
      <c r="AK25" s="116">
        <f t="shared" si="5"/>
        <v>0</v>
      </c>
      <c r="AL25" s="115">
        <v>40</v>
      </c>
      <c r="AM25" s="116">
        <f>(AL25*$E25*$F25*$G25*$L25*$AM$13)</f>
        <v>1060904.152</v>
      </c>
      <c r="AN25" s="127">
        <v>53</v>
      </c>
      <c r="AO25" s="115">
        <f>(AN25*$E25*$F25*$G25*$L25*$AO$13)</f>
        <v>1405698.0013999997</v>
      </c>
      <c r="AP25" s="115">
        <v>0</v>
      </c>
      <c r="AQ25" s="116">
        <f>(AP25*$E25*$F25*$G25*$M25*$AQ$13)</f>
        <v>0</v>
      </c>
      <c r="AR25" s="123">
        <v>0</v>
      </c>
      <c r="AS25" s="116">
        <f>(AR25*$E25*$F25*$G25*$M25*$AS$13)</f>
        <v>0</v>
      </c>
      <c r="AT25" s="115">
        <v>14</v>
      </c>
      <c r="AU25" s="122">
        <f>(AT25*$E25*$F25*$G25*$M25*$AU$13)</f>
        <v>445579.74384000001</v>
      </c>
      <c r="AV25" s="115"/>
      <c r="AW25" s="116">
        <f t="shared" si="6"/>
        <v>0</v>
      </c>
      <c r="AX25" s="115"/>
      <c r="AY25" s="115">
        <f t="shared" si="7"/>
        <v>0</v>
      </c>
      <c r="AZ25" s="115"/>
      <c r="BA25" s="116">
        <f t="shared" si="8"/>
        <v>0</v>
      </c>
      <c r="BB25" s="115"/>
      <c r="BC25" s="116">
        <f>(BB25*$E25*$F25*$G25*$L25*$BC$13)</f>
        <v>0</v>
      </c>
      <c r="BD25" s="115">
        <v>0</v>
      </c>
      <c r="BE25" s="116">
        <f t="shared" si="12"/>
        <v>0</v>
      </c>
      <c r="BF25" s="115">
        <v>0</v>
      </c>
      <c r="BG25" s="116">
        <f>(BF25*$E25*$F25*$G25*$L25*$BG$13)</f>
        <v>0</v>
      </c>
      <c r="BH25" s="115">
        <v>37</v>
      </c>
      <c r="BI25" s="116">
        <f>(BH25*$E25*$F25*$G25*$L25*$BI$13)</f>
        <v>1070548.7352</v>
      </c>
      <c r="BJ25" s="115">
        <v>2</v>
      </c>
      <c r="BK25" s="116">
        <f>(BJ25*$E25*$F25*$G25*$M25*$BK$13)</f>
        <v>63654.249119999993</v>
      </c>
      <c r="BL25" s="115">
        <v>0</v>
      </c>
      <c r="BM25" s="116">
        <f>(BL25*$E25*$F25*$G25*$M25*$BM$13)</f>
        <v>0</v>
      </c>
      <c r="BN25" s="115">
        <v>355</v>
      </c>
      <c r="BO25" s="116">
        <f>(BN25*$E25*$F25*$G25*$M25*$BO$13)</f>
        <v>10271481.107999999</v>
      </c>
      <c r="BP25" s="132">
        <v>40</v>
      </c>
      <c r="BQ25" s="116">
        <f>(BP25*$E25*$F25*$G25*$M25*$BQ$13)</f>
        <v>1157349.9839999999</v>
      </c>
      <c r="BR25" s="115">
        <v>41</v>
      </c>
      <c r="BS25" s="116">
        <f>(BR25*$E25*$F25*$G25*$M25*$BS$13)</f>
        <v>1067655.3602400001</v>
      </c>
      <c r="BT25" s="115">
        <v>22</v>
      </c>
      <c r="BU25" s="116">
        <f>(BT25*$E25*$F25*$G25*$M25*$BU$13)</f>
        <v>763850.98943999992</v>
      </c>
      <c r="BV25" s="115">
        <v>32</v>
      </c>
      <c r="BW25" s="124">
        <f>(BV25*$E25*$F25*$G25*$M25*$BW$13)</f>
        <v>1111055.9846399997</v>
      </c>
      <c r="BX25" s="115">
        <v>0</v>
      </c>
      <c r="BY25" s="116">
        <f>(BX25*$E25*$F25*$G25*$L25*$BY$13)</f>
        <v>0</v>
      </c>
      <c r="BZ25" s="115">
        <v>0</v>
      </c>
      <c r="CA25" s="116">
        <f>(BZ25*$E25*$F25*$G25*$L25*$CA$13)</f>
        <v>0</v>
      </c>
      <c r="CB25" s="115">
        <v>80</v>
      </c>
      <c r="CC25" s="116">
        <f>(CB25*$E25*$F25*$G25*$L25*$CC$13)</f>
        <v>1928916.6399999997</v>
      </c>
      <c r="CD25" s="115">
        <v>100</v>
      </c>
      <c r="CE25" s="116">
        <f>(CD25*$E25*$F25*$G25*$M25*$CE$13)</f>
        <v>2893374.96</v>
      </c>
      <c r="CF25" s="115"/>
      <c r="CG25" s="116">
        <f t="shared" si="9"/>
        <v>0</v>
      </c>
      <c r="CH25" s="115">
        <v>279</v>
      </c>
      <c r="CI25" s="116">
        <f>(CH25*$E25*$F25*$G25*$L25*$CI$13)</f>
        <v>5381677.4255999997</v>
      </c>
      <c r="CJ25" s="115">
        <v>20</v>
      </c>
      <c r="CK25" s="116">
        <f>(CJ25*$E25*$F25*$G25*$L25*$CK$13)</f>
        <v>385783.32799999998</v>
      </c>
      <c r="CL25" s="115">
        <v>0</v>
      </c>
      <c r="CM25" s="116">
        <f>(CL25*$E25*$F25*$G25*$L25*$CM$13)</f>
        <v>0</v>
      </c>
      <c r="CN25" s="115">
        <v>0</v>
      </c>
      <c r="CO25" s="116">
        <f>(CN25*$E25*$F25*$G25*$L25*$CO$13)</f>
        <v>0</v>
      </c>
      <c r="CP25" s="115">
        <v>7</v>
      </c>
      <c r="CQ25" s="116">
        <f>(CP25*$E25*$F25*$G25*$L25*$CQ$13)</f>
        <v>168780.20599999998</v>
      </c>
      <c r="CR25" s="115">
        <v>22</v>
      </c>
      <c r="CS25" s="116">
        <f>(CR25*$E25*$F25*$G25*$M25*$CS$13)</f>
        <v>636542.49119999993</v>
      </c>
      <c r="CT25" s="115">
        <v>235</v>
      </c>
      <c r="CU25" s="116">
        <f>(CT25*$E25*$F25*$G25*$M25*$CU$13)</f>
        <v>6799431.1559999995</v>
      </c>
      <c r="CV25" s="115">
        <v>0</v>
      </c>
      <c r="CW25" s="116">
        <f>(CV25*$E25*$F25*$G25*$M25*$CW$13)</f>
        <v>0</v>
      </c>
      <c r="CX25" s="123">
        <v>0</v>
      </c>
      <c r="CY25" s="115">
        <f>(CX25*$E25*$F25*$G25*$M25*$CY$13)</f>
        <v>0</v>
      </c>
      <c r="CZ25" s="115">
        <v>0</v>
      </c>
      <c r="DA25" s="124">
        <f t="shared" si="10"/>
        <v>0</v>
      </c>
      <c r="DB25" s="115"/>
      <c r="DC25" s="116">
        <f>(DB25*$E25*$F25*$G25*$M25*$DC$13)</f>
        <v>0</v>
      </c>
      <c r="DD25" s="125">
        <v>4</v>
      </c>
      <c r="DE25" s="115">
        <f>(DD25*$E25*$F25*$G25*$M25*$DE$13)</f>
        <v>115734.99839999998</v>
      </c>
      <c r="DF25" s="115">
        <v>25</v>
      </c>
      <c r="DG25" s="116">
        <f>(DF25*$E25*$F25*$G25*$M25*$DG$13)</f>
        <v>723343.74</v>
      </c>
      <c r="DH25" s="115">
        <v>40</v>
      </c>
      <c r="DI25" s="116">
        <f>(DH25*$E25*$F25*$G25*$N25*$DI$13)</f>
        <v>1228995.4591999999</v>
      </c>
      <c r="DJ25" s="115">
        <v>45</v>
      </c>
      <c r="DK25" s="124">
        <f>(DJ25*$E25*$F25*$G25*$O25*$DK$13)</f>
        <v>1593422.9243999999</v>
      </c>
      <c r="DL25" s="124"/>
      <c r="DM25" s="124"/>
      <c r="DN25" s="116">
        <f t="shared" si="11"/>
        <v>1590</v>
      </c>
      <c r="DO25" s="116">
        <f t="shared" si="11"/>
        <v>42887536.018254012</v>
      </c>
    </row>
    <row r="26" spans="1:120" s="37" customFormat="1" ht="60" customHeight="1" x14ac:dyDescent="0.25">
      <c r="A26" s="89"/>
      <c r="B26" s="109">
        <v>9</v>
      </c>
      <c r="C26" s="110" t="s">
        <v>151</v>
      </c>
      <c r="D26" s="111" t="s">
        <v>152</v>
      </c>
      <c r="E26" s="93">
        <v>24257</v>
      </c>
      <c r="F26" s="112">
        <v>0.89</v>
      </c>
      <c r="G26" s="131">
        <v>1</v>
      </c>
      <c r="H26" s="101"/>
      <c r="I26" s="101"/>
      <c r="J26" s="101"/>
      <c r="K26" s="65"/>
      <c r="L26" s="113">
        <v>1.4</v>
      </c>
      <c r="M26" s="113">
        <v>1.68</v>
      </c>
      <c r="N26" s="113">
        <v>2.23</v>
      </c>
      <c r="O26" s="114">
        <v>2.57</v>
      </c>
      <c r="P26" s="115">
        <v>15</v>
      </c>
      <c r="Q26" s="116">
        <f t="shared" si="4"/>
        <v>498699.66300000006</v>
      </c>
      <c r="R26" s="115">
        <v>0</v>
      </c>
      <c r="S26" s="115">
        <f>(R26*$E26*$F26*$G26*$L26*$S$13)</f>
        <v>0</v>
      </c>
      <c r="T26" s="115">
        <v>1</v>
      </c>
      <c r="U26" s="116">
        <f>(T26*$E26*$F26*$G26*$L26*$U$13)</f>
        <v>37206.017282000001</v>
      </c>
      <c r="V26" s="115">
        <v>8</v>
      </c>
      <c r="W26" s="116">
        <f>(V26*$E26*$F26*$G26*$L26*$W$13)</f>
        <v>297648.13825600001</v>
      </c>
      <c r="X26" s="115"/>
      <c r="Y26" s="116">
        <f>(X26*$E26*$F26*$G26*$L26*$Y$13)</f>
        <v>0</v>
      </c>
      <c r="Z26" s="116"/>
      <c r="AA26" s="116"/>
      <c r="AB26" s="115"/>
      <c r="AC26" s="116">
        <f>(AB26*$E26*$F26*$G26*$L26*$AC$13)</f>
        <v>0</v>
      </c>
      <c r="AD26" s="115"/>
      <c r="AE26" s="116"/>
      <c r="AF26" s="115">
        <v>2</v>
      </c>
      <c r="AG26" s="116">
        <f>(AF26*$E26*$F26*$G26*$L26*$AG$13)</f>
        <v>66493.288400000005</v>
      </c>
      <c r="AH26" s="115"/>
      <c r="AI26" s="116"/>
      <c r="AJ26" s="117"/>
      <c r="AK26" s="116">
        <f t="shared" si="5"/>
        <v>0</v>
      </c>
      <c r="AL26" s="115">
        <v>12</v>
      </c>
      <c r="AM26" s="116">
        <f>(AL26*$E26*$F26*$G26*$L26*$AM$13)</f>
        <v>398959.7304</v>
      </c>
      <c r="AN26" s="127">
        <v>3</v>
      </c>
      <c r="AO26" s="115">
        <f>(AN26*$E26*$F26*$G26*$L26*$AO$13)</f>
        <v>99739.9326</v>
      </c>
      <c r="AP26" s="115">
        <v>0</v>
      </c>
      <c r="AQ26" s="116">
        <f>(AP26*$E26*$F26*$G26*$M26*$AQ$13)</f>
        <v>0</v>
      </c>
      <c r="AR26" s="123"/>
      <c r="AS26" s="116">
        <f>(AR26*$E26*$F26*$G26*$M26*$AS$13)</f>
        <v>0</v>
      </c>
      <c r="AT26" s="115">
        <v>0</v>
      </c>
      <c r="AU26" s="122">
        <f>(AT26*$E26*$F26*$G26*$M26*$AU$13)</f>
        <v>0</v>
      </c>
      <c r="AV26" s="115"/>
      <c r="AW26" s="116">
        <f t="shared" si="6"/>
        <v>0</v>
      </c>
      <c r="AX26" s="115"/>
      <c r="AY26" s="115">
        <f t="shared" si="7"/>
        <v>0</v>
      </c>
      <c r="AZ26" s="115"/>
      <c r="BA26" s="116">
        <f t="shared" si="8"/>
        <v>0</v>
      </c>
      <c r="BB26" s="115"/>
      <c r="BC26" s="116">
        <f>(BB26*$E26*$F26*$G26*$L26*$BC$13)</f>
        <v>0</v>
      </c>
      <c r="BD26" s="115">
        <v>0</v>
      </c>
      <c r="BE26" s="116">
        <f t="shared" si="12"/>
        <v>0</v>
      </c>
      <c r="BF26" s="115">
        <v>0</v>
      </c>
      <c r="BG26" s="116">
        <f>(BF26*$E26*$F26*$G26*$L26*$BG$13)</f>
        <v>0</v>
      </c>
      <c r="BH26" s="115">
        <v>1</v>
      </c>
      <c r="BI26" s="116">
        <f>(BH26*$E26*$F26*$G26*$L26*$BI$13)</f>
        <v>36269.066399999996</v>
      </c>
      <c r="BJ26" s="115"/>
      <c r="BK26" s="116">
        <f>(BJ26*$E26*$F26*$G26*$M26*$BK$13)</f>
        <v>0</v>
      </c>
      <c r="BL26" s="115">
        <v>0</v>
      </c>
      <c r="BM26" s="116">
        <f>(BL26*$E26*$F26*$G26*$M26*$BM$13)</f>
        <v>0</v>
      </c>
      <c r="BN26" s="115">
        <v>40</v>
      </c>
      <c r="BO26" s="116">
        <f>(BN26*$E26*$F26*$G26*$M26*$BO$13)</f>
        <v>1450762.656</v>
      </c>
      <c r="BP26" s="132">
        <v>1</v>
      </c>
      <c r="BQ26" s="116">
        <f>(BP26*$E26*$F26*$G26*$M26*$BQ$13)</f>
        <v>36269.066399999996</v>
      </c>
      <c r="BR26" s="115">
        <v>0</v>
      </c>
      <c r="BS26" s="116">
        <f>(BR26*$E26*$F26*$G26*$M26*$BS$13)</f>
        <v>0</v>
      </c>
      <c r="BT26" s="115">
        <v>7</v>
      </c>
      <c r="BU26" s="116">
        <f>(BT26*$E26*$F26*$G26*$M26*$BU$13)</f>
        <v>304660.15776000003</v>
      </c>
      <c r="BV26" s="115">
        <v>2</v>
      </c>
      <c r="BW26" s="124">
        <f>(BV26*$E26*$F26*$G26*$M26*$BW$13)</f>
        <v>87045.759359999982</v>
      </c>
      <c r="BX26" s="115">
        <v>0</v>
      </c>
      <c r="BY26" s="116">
        <f>(BX26*$E26*$F26*$G26*$L26*$BY$13)</f>
        <v>0</v>
      </c>
      <c r="BZ26" s="115">
        <v>0</v>
      </c>
      <c r="CA26" s="116">
        <f>(BZ26*$E26*$F26*$G26*$L26*$CA$13)</f>
        <v>0</v>
      </c>
      <c r="CB26" s="115"/>
      <c r="CC26" s="116">
        <f>(CB26*$E26*$F26*$G26*$L26*$CC$13)</f>
        <v>0</v>
      </c>
      <c r="CD26" s="115">
        <v>9</v>
      </c>
      <c r="CE26" s="116">
        <f>(CD26*$E26*$F26*$G26*$M26*$CE$13)</f>
        <v>326421.59759999998</v>
      </c>
      <c r="CF26" s="115"/>
      <c r="CG26" s="116">
        <f t="shared" si="9"/>
        <v>0</v>
      </c>
      <c r="CH26" s="115">
        <v>0</v>
      </c>
      <c r="CI26" s="116">
        <f>(CH26*$E26*$F26*$G26*$L26*$CI$13)</f>
        <v>0</v>
      </c>
      <c r="CJ26" s="115">
        <v>0</v>
      </c>
      <c r="CK26" s="116">
        <f>(CJ26*$E26*$F26*$G26*$L26*$CK$13)</f>
        <v>0</v>
      </c>
      <c r="CL26" s="115">
        <v>0</v>
      </c>
      <c r="CM26" s="116">
        <f>(CL26*$E26*$F26*$G26*$L26*$CM$13)</f>
        <v>0</v>
      </c>
      <c r="CN26" s="115">
        <v>0</v>
      </c>
      <c r="CO26" s="116">
        <f>(CN26*$E26*$F26*$G26*$L26*$CO$13)</f>
        <v>0</v>
      </c>
      <c r="CP26" s="115">
        <v>1</v>
      </c>
      <c r="CQ26" s="116">
        <f>(CP26*$E26*$F26*$G26*$L26*$CQ$13)</f>
        <v>30224.221999999998</v>
      </c>
      <c r="CR26" s="115">
        <v>1</v>
      </c>
      <c r="CS26" s="116">
        <f>(CR26*$E26*$F26*$G26*$M26*$CS$13)</f>
        <v>36269.066399999996</v>
      </c>
      <c r="CT26" s="115">
        <v>5</v>
      </c>
      <c r="CU26" s="116">
        <f>(CT26*$E26*$F26*$G26*$M26*$CU$13)</f>
        <v>181345.33199999999</v>
      </c>
      <c r="CV26" s="115">
        <v>0</v>
      </c>
      <c r="CW26" s="116">
        <f>(CV26*$E26*$F26*$G26*$M26*$CW$13)</f>
        <v>0</v>
      </c>
      <c r="CX26" s="123">
        <v>0</v>
      </c>
      <c r="CY26" s="115">
        <f>(CX26*$E26*$F26*$G26*$M26*$CY$13)</f>
        <v>0</v>
      </c>
      <c r="CZ26" s="115">
        <v>0</v>
      </c>
      <c r="DA26" s="124">
        <f t="shared" si="10"/>
        <v>0</v>
      </c>
      <c r="DB26" s="115">
        <v>0</v>
      </c>
      <c r="DC26" s="116">
        <f>(DB26*$E26*$F26*$G26*$M26*$DC$13)</f>
        <v>0</v>
      </c>
      <c r="DD26" s="125"/>
      <c r="DE26" s="115">
        <f>(DD26*$E26*$F26*$G26*$M26*$DE$13)</f>
        <v>0</v>
      </c>
      <c r="DF26" s="115">
        <v>4</v>
      </c>
      <c r="DG26" s="116">
        <f>(DF26*$E26*$F26*$G26*$M26*$DG$13)</f>
        <v>145076.26559999998</v>
      </c>
      <c r="DH26" s="115"/>
      <c r="DI26" s="116">
        <f>(DH26*$E26*$F26*$G26*$N26*$DI$13)</f>
        <v>0</v>
      </c>
      <c r="DJ26" s="115">
        <v>2</v>
      </c>
      <c r="DK26" s="124">
        <f>(DJ26*$E26*$F26*$G26*$O26*$DK$13)</f>
        <v>88772.857759999999</v>
      </c>
      <c r="DL26" s="124"/>
      <c r="DM26" s="124"/>
      <c r="DN26" s="116">
        <f t="shared" si="11"/>
        <v>114</v>
      </c>
      <c r="DO26" s="116">
        <f t="shared" si="11"/>
        <v>4121862.8172179996</v>
      </c>
    </row>
    <row r="27" spans="1:120" s="37" customFormat="1" ht="30" customHeight="1" x14ac:dyDescent="0.25">
      <c r="A27" s="89"/>
      <c r="B27" s="109">
        <v>10</v>
      </c>
      <c r="C27" s="110" t="s">
        <v>153</v>
      </c>
      <c r="D27" s="111" t="s">
        <v>154</v>
      </c>
      <c r="E27" s="93">
        <v>24257</v>
      </c>
      <c r="F27" s="112">
        <v>0.46</v>
      </c>
      <c r="G27" s="131">
        <v>1</v>
      </c>
      <c r="H27" s="101"/>
      <c r="I27" s="101"/>
      <c r="J27" s="101"/>
      <c r="K27" s="65"/>
      <c r="L27" s="113">
        <v>1.4</v>
      </c>
      <c r="M27" s="113">
        <v>1.68</v>
      </c>
      <c r="N27" s="113">
        <v>2.23</v>
      </c>
      <c r="O27" s="114">
        <v>2.57</v>
      </c>
      <c r="P27" s="115">
        <v>197</v>
      </c>
      <c r="Q27" s="116">
        <f t="shared" si="4"/>
        <v>3385180.7836000007</v>
      </c>
      <c r="R27" s="115">
        <v>0</v>
      </c>
      <c r="S27" s="115">
        <f>(R27*$E27*$F27*$G27*$L27*$S$13)</f>
        <v>0</v>
      </c>
      <c r="T27" s="115">
        <v>2</v>
      </c>
      <c r="U27" s="116">
        <f>(T27*$E27*$F27*$G27*$L27*$U$13)</f>
        <v>38460.152696000005</v>
      </c>
      <c r="V27" s="115">
        <v>174</v>
      </c>
      <c r="W27" s="116">
        <f>(V27*$E27*$F27*$G27*$L27*$W$13)</f>
        <v>3346033.2845520005</v>
      </c>
      <c r="X27" s="115">
        <v>0</v>
      </c>
      <c r="Y27" s="116">
        <f>(X27*$E27*$F27*$G27*$L27*$Y$13)</f>
        <v>0</v>
      </c>
      <c r="Z27" s="116"/>
      <c r="AA27" s="116"/>
      <c r="AB27" s="115"/>
      <c r="AC27" s="116">
        <f>(AB27*$E27*$F27*$G27*$L27*$AC$13)</f>
        <v>0</v>
      </c>
      <c r="AD27" s="115"/>
      <c r="AE27" s="116"/>
      <c r="AF27" s="115">
        <v>1</v>
      </c>
      <c r="AG27" s="116">
        <f>(AF27*$E27*$F27*$G27*$L27*$AG$13)</f>
        <v>17183.658800000001</v>
      </c>
      <c r="AH27" s="115"/>
      <c r="AI27" s="116"/>
      <c r="AJ27" s="117"/>
      <c r="AK27" s="116">
        <f t="shared" si="5"/>
        <v>0</v>
      </c>
      <c r="AL27" s="115">
        <v>145</v>
      </c>
      <c r="AM27" s="116">
        <f>(AL27*$E27*$F27*$G27*$L27*$AM$13)</f>
        <v>2491630.5260000005</v>
      </c>
      <c r="AN27" s="127">
        <v>158</v>
      </c>
      <c r="AO27" s="115">
        <f>(AN27*$E27*$F27*$G27*$L27*$AO$13)</f>
        <v>2715018.0904000001</v>
      </c>
      <c r="AP27" s="115">
        <v>0</v>
      </c>
      <c r="AQ27" s="116">
        <f>(AP27*$E27*$F27*$G27*$M27*$AQ$13)</f>
        <v>0</v>
      </c>
      <c r="AR27" s="123">
        <v>0</v>
      </c>
      <c r="AS27" s="116">
        <f>(AR27*$E27*$F27*$G27*$M27*$AS$13)</f>
        <v>0</v>
      </c>
      <c r="AT27" s="115">
        <v>0</v>
      </c>
      <c r="AU27" s="122">
        <f>(AT27*$E27*$F27*$G27*$M27*$AU$13)</f>
        <v>0</v>
      </c>
      <c r="AV27" s="115"/>
      <c r="AW27" s="116">
        <f t="shared" si="6"/>
        <v>0</v>
      </c>
      <c r="AX27" s="115">
        <v>0</v>
      </c>
      <c r="AY27" s="115">
        <f t="shared" si="7"/>
        <v>0</v>
      </c>
      <c r="AZ27" s="115"/>
      <c r="BA27" s="116">
        <f t="shared" si="8"/>
        <v>0</v>
      </c>
      <c r="BB27" s="115"/>
      <c r="BC27" s="116">
        <f>(BB27*$E27*$F27*$G27*$L27*$BC$13)</f>
        <v>0</v>
      </c>
      <c r="BD27" s="115">
        <v>0</v>
      </c>
      <c r="BE27" s="116">
        <f t="shared" si="12"/>
        <v>0</v>
      </c>
      <c r="BF27" s="115">
        <v>0</v>
      </c>
      <c r="BG27" s="116">
        <f>(BF27*$E27*$F27*$G27*$L27*$BG$13)</f>
        <v>0</v>
      </c>
      <c r="BH27" s="115">
        <v>43</v>
      </c>
      <c r="BI27" s="116">
        <f>(BH27*$E27*$F27*$G27*$L27*$BI$13)</f>
        <v>806069.81280000007</v>
      </c>
      <c r="BJ27" s="115">
        <v>2</v>
      </c>
      <c r="BK27" s="116">
        <f>(BJ27*$E27*$F27*$G27*$M27*$BK$13)</f>
        <v>41240.781120000007</v>
      </c>
      <c r="BL27" s="115"/>
      <c r="BM27" s="116">
        <f>(BL27*$E27*$F27*$G27*$M27*$BM$13)</f>
        <v>0</v>
      </c>
      <c r="BN27" s="115">
        <v>265</v>
      </c>
      <c r="BO27" s="116">
        <f>(BN27*$E27*$F27*$G27*$M27*$BO$13)</f>
        <v>4967639.5440000007</v>
      </c>
      <c r="BP27" s="132">
        <v>40</v>
      </c>
      <c r="BQ27" s="116">
        <f>(BP27*$E27*$F27*$G27*$M27*$BQ$13)</f>
        <v>749832.38400000008</v>
      </c>
      <c r="BR27" s="115">
        <v>3</v>
      </c>
      <c r="BS27" s="116">
        <f>(BR27*$E27*$F27*$G27*$M27*$BS$13)</f>
        <v>50613.685920000004</v>
      </c>
      <c r="BT27" s="115">
        <v>92</v>
      </c>
      <c r="BU27" s="116">
        <f>(BT27*$E27*$F27*$G27*$M27*$BU$13)</f>
        <v>2069537.3798399998</v>
      </c>
      <c r="BV27" s="115">
        <v>58</v>
      </c>
      <c r="BW27" s="124">
        <f>(BV27*$E27*$F27*$G27*$M27*$BW$13)</f>
        <v>1304708.3481600001</v>
      </c>
      <c r="BX27" s="115">
        <v>0</v>
      </c>
      <c r="BY27" s="116">
        <f>(BX27*$E27*$F27*$G27*$L27*$BY$13)</f>
        <v>0</v>
      </c>
      <c r="BZ27" s="115">
        <v>0</v>
      </c>
      <c r="CA27" s="116">
        <f>(BZ27*$E27*$F27*$G27*$L27*$CA$13)</f>
        <v>0</v>
      </c>
      <c r="CB27" s="115"/>
      <c r="CC27" s="116">
        <f>(CB27*$E27*$F27*$G27*$L27*$CC$13)</f>
        <v>0</v>
      </c>
      <c r="CD27" s="115">
        <v>38</v>
      </c>
      <c r="CE27" s="116">
        <f>(CD27*$E27*$F27*$G27*$M27*$CE$13)</f>
        <v>712340.7648</v>
      </c>
      <c r="CF27" s="115"/>
      <c r="CG27" s="116">
        <f t="shared" si="9"/>
        <v>0</v>
      </c>
      <c r="CH27" s="115">
        <v>0</v>
      </c>
      <c r="CI27" s="116">
        <f>(CH27*$E27*$F27*$G27*$L27*$CI$13)</f>
        <v>0</v>
      </c>
      <c r="CJ27" s="115">
        <v>15</v>
      </c>
      <c r="CK27" s="116">
        <f>(CJ27*$E27*$F27*$G27*$L27*$CK$13)</f>
        <v>187458.09600000002</v>
      </c>
      <c r="CL27" s="115">
        <v>0</v>
      </c>
      <c r="CM27" s="116">
        <f>(CL27*$E27*$F27*$G27*$L27*$CM$13)</f>
        <v>0</v>
      </c>
      <c r="CN27" s="115">
        <v>0</v>
      </c>
      <c r="CO27" s="116">
        <f>(CN27*$E27*$F27*$G27*$L27*$CO$13)</f>
        <v>0</v>
      </c>
      <c r="CP27" s="115">
        <v>21</v>
      </c>
      <c r="CQ27" s="116">
        <f>(CP27*$E27*$F27*$G27*$L27*$CQ$13)</f>
        <v>328051.66800000001</v>
      </c>
      <c r="CR27" s="115">
        <v>75</v>
      </c>
      <c r="CS27" s="116">
        <f>(CR27*$E27*$F27*$G27*$M27*$CS$13)</f>
        <v>1405935.72</v>
      </c>
      <c r="CT27" s="115">
        <v>98</v>
      </c>
      <c r="CU27" s="116">
        <f>(CT27*$E27*$F27*$G27*$M27*$CU$13)</f>
        <v>1837089.3408000001</v>
      </c>
      <c r="CV27" s="115">
        <v>0</v>
      </c>
      <c r="CW27" s="116">
        <f>(CV27*$E27*$F27*$G27*$M27*$CW$13)</f>
        <v>0</v>
      </c>
      <c r="CX27" s="123">
        <v>0</v>
      </c>
      <c r="CY27" s="115">
        <f>(CX27*$E27*$F27*$G27*$M27*$CY$13)</f>
        <v>0</v>
      </c>
      <c r="CZ27" s="115">
        <v>0</v>
      </c>
      <c r="DA27" s="124">
        <f t="shared" si="10"/>
        <v>0</v>
      </c>
      <c r="DB27" s="115">
        <v>1</v>
      </c>
      <c r="DC27" s="116">
        <f>(DB27*$E27*$F27*$G27*$M27*$DC$13)</f>
        <v>18745.809600000001</v>
      </c>
      <c r="DD27" s="125">
        <v>5</v>
      </c>
      <c r="DE27" s="115">
        <f>(DD27*$E27*$F27*$G27*$M27*$DE$13)</f>
        <v>93729.04800000001</v>
      </c>
      <c r="DF27" s="115">
        <v>15</v>
      </c>
      <c r="DG27" s="116">
        <f>(DF27*$E27*$F27*$G27*$M27*$DG$13)</f>
        <v>281187.14400000003</v>
      </c>
      <c r="DH27" s="115">
        <v>2</v>
      </c>
      <c r="DI27" s="116">
        <f>(DH27*$E27*$F27*$G27*$N27*$DI$13)</f>
        <v>39812.528960000003</v>
      </c>
      <c r="DJ27" s="115">
        <v>13</v>
      </c>
      <c r="DK27" s="124">
        <f>(DJ27*$E27*$F27*$G27*$O27*$DK$13)</f>
        <v>298236.90416000003</v>
      </c>
      <c r="DL27" s="124"/>
      <c r="DM27" s="124"/>
      <c r="DN27" s="116">
        <f t="shared" si="11"/>
        <v>1463</v>
      </c>
      <c r="DO27" s="116">
        <f t="shared" si="11"/>
        <v>27185735.456208006</v>
      </c>
    </row>
    <row r="28" spans="1:120" s="37" customFormat="1" ht="30" customHeight="1" x14ac:dyDescent="0.25">
      <c r="A28" s="89"/>
      <c r="B28" s="109">
        <v>11</v>
      </c>
      <c r="C28" s="110" t="s">
        <v>155</v>
      </c>
      <c r="D28" s="111" t="s">
        <v>156</v>
      </c>
      <c r="E28" s="93">
        <v>24257</v>
      </c>
      <c r="F28" s="113">
        <v>0.39</v>
      </c>
      <c r="G28" s="131">
        <v>1</v>
      </c>
      <c r="H28" s="101"/>
      <c r="I28" s="101"/>
      <c r="J28" s="101"/>
      <c r="K28" s="65"/>
      <c r="L28" s="113">
        <v>1.4</v>
      </c>
      <c r="M28" s="113">
        <v>1.68</v>
      </c>
      <c r="N28" s="113">
        <v>2.23</v>
      </c>
      <c r="O28" s="114">
        <v>2.57</v>
      </c>
      <c r="P28" s="115">
        <v>396</v>
      </c>
      <c r="Q28" s="116">
        <f t="shared" si="4"/>
        <v>5769226.6632000003</v>
      </c>
      <c r="R28" s="115">
        <v>0</v>
      </c>
      <c r="S28" s="115">
        <f>(R28*$E28*$F28*$G28*$L28*$S$13)</f>
        <v>0</v>
      </c>
      <c r="T28" s="115"/>
      <c r="U28" s="116">
        <f>(T28*$E28*$F28*$G28*$L28*$U$13)</f>
        <v>0</v>
      </c>
      <c r="V28" s="115">
        <v>5</v>
      </c>
      <c r="W28" s="116">
        <f>(V28*$E28*$F28*$G28*$L28*$W$13)</f>
        <v>81518.801910000009</v>
      </c>
      <c r="X28" s="115">
        <v>0</v>
      </c>
      <c r="Y28" s="116">
        <f>(X28*$E28*$F28*$G28*$L28*$Y$13)</f>
        <v>0</v>
      </c>
      <c r="Z28" s="116"/>
      <c r="AA28" s="116"/>
      <c r="AB28" s="115"/>
      <c r="AC28" s="116">
        <f>(AB28*$E28*$F28*$G28*$L28*$AC$13)</f>
        <v>0</v>
      </c>
      <c r="AD28" s="115"/>
      <c r="AE28" s="116"/>
      <c r="AF28" s="115">
        <v>1</v>
      </c>
      <c r="AG28" s="116">
        <f>(AF28*$E28*$F28*$G28*$L28*$AG$13)</f>
        <v>14568.754199999999</v>
      </c>
      <c r="AH28" s="115"/>
      <c r="AI28" s="116"/>
      <c r="AJ28" s="117"/>
      <c r="AK28" s="116">
        <f t="shared" si="5"/>
        <v>0</v>
      </c>
      <c r="AL28" s="115">
        <v>250</v>
      </c>
      <c r="AM28" s="116">
        <f>(AL28*$E28*$F28*$G28*$L28*$AM$13)</f>
        <v>3642188.5500000003</v>
      </c>
      <c r="AN28" s="127">
        <v>53</v>
      </c>
      <c r="AO28" s="115">
        <f>(AN28*$E28*$F28*$G28*$L28*$AO$13)</f>
        <v>772143.9726000001</v>
      </c>
      <c r="AP28" s="115">
        <v>0</v>
      </c>
      <c r="AQ28" s="116">
        <f>(AP28*$E28*$F28*$G28*$M28*$AQ$13)</f>
        <v>0</v>
      </c>
      <c r="AR28" s="123"/>
      <c r="AS28" s="116">
        <f>(AR28*$E28*$F28*$G28*$M28*$AS$13)</f>
        <v>0</v>
      </c>
      <c r="AT28" s="115">
        <v>3</v>
      </c>
      <c r="AU28" s="122">
        <f>(AT28*$E28*$F28*$G28*$M28*$AU$13)</f>
        <v>52447.515120000011</v>
      </c>
      <c r="AV28" s="115"/>
      <c r="AW28" s="116">
        <f t="shared" si="6"/>
        <v>0</v>
      </c>
      <c r="AX28" s="115"/>
      <c r="AY28" s="115">
        <f t="shared" si="7"/>
        <v>0</v>
      </c>
      <c r="AZ28" s="115"/>
      <c r="BA28" s="116">
        <f t="shared" si="8"/>
        <v>0</v>
      </c>
      <c r="BB28" s="115"/>
      <c r="BC28" s="116">
        <f>(BB28*$E28*$F28*$G28*$L28*$BC$13)</f>
        <v>0</v>
      </c>
      <c r="BD28" s="115">
        <v>0</v>
      </c>
      <c r="BE28" s="116">
        <f t="shared" si="12"/>
        <v>0</v>
      </c>
      <c r="BF28" s="115"/>
      <c r="BG28" s="116">
        <f>(BF28*$E28*$F28*$G28*$L28*$BG$13)</f>
        <v>0</v>
      </c>
      <c r="BH28" s="115">
        <v>44</v>
      </c>
      <c r="BI28" s="116">
        <f>(BH28*$E28*$F28*$G28*$L28*$BI$13)</f>
        <v>699300.20159999991</v>
      </c>
      <c r="BJ28" s="115"/>
      <c r="BK28" s="116">
        <f>(BJ28*$E28*$F28*$G28*$M28*$BK$13)</f>
        <v>0</v>
      </c>
      <c r="BL28" s="115">
        <v>0</v>
      </c>
      <c r="BM28" s="116">
        <f>(BL28*$E28*$F28*$G28*$M28*$BM$13)</f>
        <v>0</v>
      </c>
      <c r="BN28" s="115">
        <v>90</v>
      </c>
      <c r="BO28" s="116">
        <f>(BN28*$E28*$F28*$G28*$M28*$BO$13)</f>
        <v>1430386.7760000001</v>
      </c>
      <c r="BP28" s="115">
        <v>142</v>
      </c>
      <c r="BQ28" s="116">
        <f>(BP28*$E28*$F28*$G28*$M28*$BQ$13)</f>
        <v>2256832.4688000004</v>
      </c>
      <c r="BR28" s="115">
        <v>0</v>
      </c>
      <c r="BS28" s="116">
        <f>(BR28*$E28*$F28*$G28*$M28*$BS$13)</f>
        <v>0</v>
      </c>
      <c r="BT28" s="115">
        <v>16</v>
      </c>
      <c r="BU28" s="116">
        <f>(BT28*$E28*$F28*$G28*$M28*$BU$13)</f>
        <v>305149.17887999996</v>
      </c>
      <c r="BV28" s="115">
        <v>223</v>
      </c>
      <c r="BW28" s="124">
        <f>(BV28*$E28*$F28*$G28*$M28*$BW$13)</f>
        <v>4253016.6806399999</v>
      </c>
      <c r="BX28" s="115">
        <v>0</v>
      </c>
      <c r="BY28" s="116">
        <f>(BX28*$E28*$F28*$G28*$L28*$BY$13)</f>
        <v>0</v>
      </c>
      <c r="BZ28" s="115">
        <v>0</v>
      </c>
      <c r="CA28" s="116">
        <f>(BZ28*$E28*$F28*$G28*$L28*$CA$13)</f>
        <v>0</v>
      </c>
      <c r="CB28" s="115"/>
      <c r="CC28" s="116">
        <f>(CB28*$E28*$F28*$G28*$L28*$CC$13)</f>
        <v>0</v>
      </c>
      <c r="CD28" s="115">
        <v>70</v>
      </c>
      <c r="CE28" s="116">
        <f>(CD28*$E28*$F28*$G28*$M28*$CE$13)</f>
        <v>1112523.048</v>
      </c>
      <c r="CF28" s="115"/>
      <c r="CG28" s="116">
        <f t="shared" si="9"/>
        <v>0</v>
      </c>
      <c r="CH28" s="115">
        <v>0</v>
      </c>
      <c r="CI28" s="116">
        <f>(CH28*$E28*$F28*$G28*$L28*$CI$13)</f>
        <v>0</v>
      </c>
      <c r="CJ28" s="115">
        <v>28</v>
      </c>
      <c r="CK28" s="116">
        <f>(CJ28*$E28*$F28*$G28*$L28*$CK$13)</f>
        <v>296672.81280000001</v>
      </c>
      <c r="CL28" s="115"/>
      <c r="CM28" s="116">
        <f>(CL28*$E28*$F28*$G28*$L28*$CM$13)</f>
        <v>0</v>
      </c>
      <c r="CN28" s="115">
        <v>0</v>
      </c>
      <c r="CO28" s="116">
        <f>(CN28*$E28*$F28*$G28*$L28*$CO$13)</f>
        <v>0</v>
      </c>
      <c r="CP28" s="115">
        <v>8</v>
      </c>
      <c r="CQ28" s="116">
        <f>(CP28*$E28*$F28*$G28*$L28*$CQ$13)</f>
        <v>105954.57599999999</v>
      </c>
      <c r="CR28" s="115">
        <v>113</v>
      </c>
      <c r="CS28" s="116">
        <f>(CR28*$E28*$F28*$G28*$M28*$CS$13)</f>
        <v>1795930.0632</v>
      </c>
      <c r="CT28" s="115">
        <v>30</v>
      </c>
      <c r="CU28" s="116">
        <f>(CT28*$E28*$F28*$G28*$M28*$CU$13)</f>
        <v>476795.592</v>
      </c>
      <c r="CV28" s="115">
        <v>0</v>
      </c>
      <c r="CW28" s="116">
        <f>(CV28*$E28*$F28*$G28*$M28*$CW$13)</f>
        <v>0</v>
      </c>
      <c r="CX28" s="123">
        <v>0</v>
      </c>
      <c r="CY28" s="115">
        <f>(CX28*$E28*$F28*$G28*$M28*$CY$13)</f>
        <v>0</v>
      </c>
      <c r="CZ28" s="115">
        <v>0</v>
      </c>
      <c r="DA28" s="124">
        <f t="shared" si="10"/>
        <v>0</v>
      </c>
      <c r="DB28" s="115"/>
      <c r="DC28" s="116">
        <f>(DB28*$E28*$F28*$G28*$M28*$DC$13)</f>
        <v>0</v>
      </c>
      <c r="DD28" s="125">
        <v>3</v>
      </c>
      <c r="DE28" s="115">
        <f>(DD28*$E28*$F28*$G28*$M28*$DE$13)</f>
        <v>47679.559200000003</v>
      </c>
      <c r="DF28" s="115">
        <v>24</v>
      </c>
      <c r="DG28" s="116">
        <f>(DF28*$E28*$F28*$G28*$M28*$DG$13)</f>
        <v>381436.47360000003</v>
      </c>
      <c r="DH28" s="115"/>
      <c r="DI28" s="116">
        <f>(DH28*$E28*$F28*$G28*$N28*$DI$13)</f>
        <v>0</v>
      </c>
      <c r="DJ28" s="115">
        <v>8</v>
      </c>
      <c r="DK28" s="124">
        <f>(DJ28*$E28*$F28*$G28*$O28*$DK$13)</f>
        <v>155601.86304</v>
      </c>
      <c r="DL28" s="124"/>
      <c r="DM28" s="124"/>
      <c r="DN28" s="116">
        <f t="shared" si="11"/>
        <v>1507</v>
      </c>
      <c r="DO28" s="116">
        <f t="shared" si="11"/>
        <v>23649373.550790004</v>
      </c>
    </row>
    <row r="29" spans="1:120" s="37" customFormat="1" ht="30" customHeight="1" x14ac:dyDescent="0.25">
      <c r="A29" s="89"/>
      <c r="B29" s="109">
        <v>12</v>
      </c>
      <c r="C29" s="110" t="s">
        <v>157</v>
      </c>
      <c r="D29" s="111" t="s">
        <v>158</v>
      </c>
      <c r="E29" s="93">
        <v>24257</v>
      </c>
      <c r="F29" s="113">
        <v>0.57999999999999996</v>
      </c>
      <c r="G29" s="131">
        <v>1</v>
      </c>
      <c r="H29" s="101"/>
      <c r="I29" s="101"/>
      <c r="J29" s="101"/>
      <c r="K29" s="65"/>
      <c r="L29" s="113">
        <v>1.4</v>
      </c>
      <c r="M29" s="113">
        <v>1.68</v>
      </c>
      <c r="N29" s="113">
        <v>2.23</v>
      </c>
      <c r="O29" s="114">
        <v>2.57</v>
      </c>
      <c r="P29" s="115">
        <v>259</v>
      </c>
      <c r="Q29" s="116">
        <f t="shared" si="4"/>
        <v>5611585.2715999996</v>
      </c>
      <c r="R29" s="115">
        <v>0</v>
      </c>
      <c r="S29" s="115">
        <f>(R29*$E29*$F29*$G29*$L29*$S$13)</f>
        <v>0</v>
      </c>
      <c r="T29" s="115"/>
      <c r="U29" s="116">
        <f>(T29*$E29*$F29*$G29*$L29*$U$13)</f>
        <v>0</v>
      </c>
      <c r="V29" s="115">
        <v>202</v>
      </c>
      <c r="W29" s="116">
        <f>(V29*$E29*$F29*$G29*$L29*$W$13)</f>
        <v>4897816.8368079998</v>
      </c>
      <c r="X29" s="133">
        <v>2</v>
      </c>
      <c r="Y29" s="116">
        <f>(X29*$E29*$F29*$G29*$L29*$Y$13)</f>
        <v>55150.715199999991</v>
      </c>
      <c r="Z29" s="116"/>
      <c r="AA29" s="116"/>
      <c r="AB29" s="115"/>
      <c r="AC29" s="116">
        <f>(AB29*$E29*$F29*$G29*$L29*$AC$13)</f>
        <v>0</v>
      </c>
      <c r="AD29" s="115"/>
      <c r="AE29" s="116"/>
      <c r="AF29" s="115">
        <v>27</v>
      </c>
      <c r="AG29" s="116">
        <f>(AF29*$E29*$F29*$G29*$L29*$AG$13)</f>
        <v>584991.5148</v>
      </c>
      <c r="AH29" s="115"/>
      <c r="AI29" s="116"/>
      <c r="AJ29" s="117"/>
      <c r="AK29" s="116">
        <f t="shared" si="5"/>
        <v>0</v>
      </c>
      <c r="AL29" s="115">
        <v>250</v>
      </c>
      <c r="AM29" s="116">
        <f>(AL29*$E29*$F29*$G29*$L29*$AM$13)</f>
        <v>5416588.0999999996</v>
      </c>
      <c r="AN29" s="127">
        <v>270</v>
      </c>
      <c r="AO29" s="115">
        <f>(AN29*$E29*$F29*$G29*$L29*$AO$13)</f>
        <v>5849915.148</v>
      </c>
      <c r="AP29" s="115">
        <v>0</v>
      </c>
      <c r="AQ29" s="116">
        <f>(AP29*$E29*$F29*$G29*$M29*$AQ$13)</f>
        <v>0</v>
      </c>
      <c r="AR29" s="121">
        <v>1</v>
      </c>
      <c r="AS29" s="116">
        <f>(AR29*$E29*$F29*$G29*$M29*$AS$13)</f>
        <v>33090.429119999993</v>
      </c>
      <c r="AT29" s="115">
        <v>63</v>
      </c>
      <c r="AU29" s="122">
        <f>(AT29*$E29*$F29*$G29*$M29*$AU$13)</f>
        <v>1637976.24144</v>
      </c>
      <c r="AV29" s="115"/>
      <c r="AW29" s="116">
        <f t="shared" si="6"/>
        <v>0</v>
      </c>
      <c r="AX29" s="115"/>
      <c r="AY29" s="115">
        <f t="shared" si="7"/>
        <v>0</v>
      </c>
      <c r="AZ29" s="115"/>
      <c r="BA29" s="116">
        <f t="shared" si="8"/>
        <v>0</v>
      </c>
      <c r="BB29" s="115"/>
      <c r="BC29" s="116">
        <f>(BB29*$E29*$F29*$G29*$L29*$BC$13)</f>
        <v>0</v>
      </c>
      <c r="BD29" s="115">
        <v>0</v>
      </c>
      <c r="BE29" s="116">
        <f t="shared" si="12"/>
        <v>0</v>
      </c>
      <c r="BF29" s="115"/>
      <c r="BG29" s="116">
        <f>(BF29*$E29*$F29*$G29*$L29*$BG$13)</f>
        <v>0</v>
      </c>
      <c r="BH29" s="115">
        <v>99</v>
      </c>
      <c r="BI29" s="116">
        <f>(BH29*$E29*$F29*$G29*$L29*$BI$13)</f>
        <v>2339966.0591999996</v>
      </c>
      <c r="BJ29" s="115"/>
      <c r="BK29" s="116">
        <f>(BJ29*$E29*$F29*$G29*$M29*$BK$13)</f>
        <v>0</v>
      </c>
      <c r="BL29" s="115">
        <v>0</v>
      </c>
      <c r="BM29" s="116">
        <f>(BL29*$E29*$F29*$G29*$M29*$BM$13)</f>
        <v>0</v>
      </c>
      <c r="BN29" s="115">
        <v>1597</v>
      </c>
      <c r="BO29" s="116">
        <f>(BN29*$E29*$F29*$G29*$M29*$BO$13)</f>
        <v>37746725.217599995</v>
      </c>
      <c r="BP29" s="115">
        <v>24</v>
      </c>
      <c r="BQ29" s="116">
        <f>(BP29*$E29*$F29*$G29*$M29*$BQ$13)</f>
        <v>567264.49919999996</v>
      </c>
      <c r="BR29" s="115">
        <v>0</v>
      </c>
      <c r="BS29" s="116">
        <f>(BR29*$E29*$F29*$G29*$M29*$BS$13)</f>
        <v>0</v>
      </c>
      <c r="BT29" s="115">
        <v>1</v>
      </c>
      <c r="BU29" s="116">
        <f>(BT29*$E29*$F29*$G29*$M29*$BU$13)</f>
        <v>28363.224959999996</v>
      </c>
      <c r="BV29" s="115">
        <v>6</v>
      </c>
      <c r="BW29" s="124">
        <f>(BV29*$E29*$F29*$G29*$M29*$BW$13)</f>
        <v>170179.34975999998</v>
      </c>
      <c r="BX29" s="115">
        <v>0</v>
      </c>
      <c r="BY29" s="116">
        <f>(BX29*$E29*$F29*$G29*$L29*$BY$13)</f>
        <v>0</v>
      </c>
      <c r="BZ29" s="115">
        <v>0</v>
      </c>
      <c r="CA29" s="116">
        <f>(BZ29*$E29*$F29*$G29*$L29*$CA$13)</f>
        <v>0</v>
      </c>
      <c r="CB29" s="115">
        <v>142</v>
      </c>
      <c r="CC29" s="116">
        <f>(CB29*$E29*$F29*$G29*$L29*$CC$13)</f>
        <v>2796929.1279999996</v>
      </c>
      <c r="CD29" s="115"/>
      <c r="CE29" s="116">
        <f>(CD29*$E29*$F29*$G29*$M29*$CE$13)</f>
        <v>0</v>
      </c>
      <c r="CF29" s="115">
        <v>0</v>
      </c>
      <c r="CG29" s="116">
        <f t="shared" si="9"/>
        <v>0</v>
      </c>
      <c r="CH29" s="115">
        <v>0</v>
      </c>
      <c r="CI29" s="116">
        <f>(CH29*$E29*$F29*$G29*$L29*$CI$13)</f>
        <v>0</v>
      </c>
      <c r="CJ29" s="115">
        <v>0</v>
      </c>
      <c r="CK29" s="116">
        <f>(CJ29*$E29*$F29*$G29*$L29*$CK$13)</f>
        <v>0</v>
      </c>
      <c r="CL29" s="115">
        <v>0</v>
      </c>
      <c r="CM29" s="116">
        <f>(CL29*$E29*$F29*$G29*$L29*$CM$13)</f>
        <v>0</v>
      </c>
      <c r="CN29" s="115">
        <v>0</v>
      </c>
      <c r="CO29" s="116">
        <f>(CN29*$E29*$F29*$G29*$L29*$CO$13)</f>
        <v>0</v>
      </c>
      <c r="CP29" s="115"/>
      <c r="CQ29" s="116">
        <f>(CP29*$E29*$F29*$G29*$L29*$CQ$13)</f>
        <v>0</v>
      </c>
      <c r="CR29" s="115">
        <v>0</v>
      </c>
      <c r="CS29" s="116">
        <f>(CR29*$E29*$F29*$G29*$M29*$CS$13)</f>
        <v>0</v>
      </c>
      <c r="CT29" s="115">
        <v>15</v>
      </c>
      <c r="CU29" s="116">
        <f>(CT29*$E29*$F29*$G29*$M29*$CU$13)</f>
        <v>354540.31199999998</v>
      </c>
      <c r="CV29" s="115">
        <v>0</v>
      </c>
      <c r="CW29" s="116">
        <f>(CV29*$E29*$F29*$G29*$M29*$CW$13)</f>
        <v>0</v>
      </c>
      <c r="CX29" s="123">
        <v>0</v>
      </c>
      <c r="CY29" s="115">
        <f>(CX29*$E29*$F29*$G29*$M29*$CY$13)</f>
        <v>0</v>
      </c>
      <c r="CZ29" s="115">
        <v>0</v>
      </c>
      <c r="DA29" s="124">
        <f t="shared" si="10"/>
        <v>0</v>
      </c>
      <c r="DB29" s="115"/>
      <c r="DC29" s="116">
        <f>(DB29*$E29*$F29*$G29*$M29*$DC$13)</f>
        <v>0</v>
      </c>
      <c r="DD29" s="125"/>
      <c r="DE29" s="115">
        <f>(DD29*$E29*$F29*$G29*$M29*$DE$13)</f>
        <v>0</v>
      </c>
      <c r="DF29" s="115">
        <v>1</v>
      </c>
      <c r="DG29" s="116">
        <f>(DF29*$E29*$F29*$G29*$M29*$DG$13)</f>
        <v>23636.020799999998</v>
      </c>
      <c r="DH29" s="115"/>
      <c r="DI29" s="116">
        <f>(DH29*$E29*$F29*$G29*$N29*$DI$13)</f>
        <v>0</v>
      </c>
      <c r="DJ29" s="115"/>
      <c r="DK29" s="124">
        <f>(DJ29*$E29*$F29*$G29*$O29*$DK$13)</f>
        <v>0</v>
      </c>
      <c r="DL29" s="124"/>
      <c r="DM29" s="124"/>
      <c r="DN29" s="116">
        <f t="shared" si="11"/>
        <v>2959</v>
      </c>
      <c r="DO29" s="116">
        <f t="shared" si="11"/>
        <v>68114718.068487987</v>
      </c>
    </row>
    <row r="30" spans="1:120" s="37" customFormat="1" ht="30" customHeight="1" x14ac:dyDescent="0.25">
      <c r="A30" s="89"/>
      <c r="B30" s="109">
        <v>13</v>
      </c>
      <c r="C30" s="110" t="s">
        <v>159</v>
      </c>
      <c r="D30" s="111" t="s">
        <v>160</v>
      </c>
      <c r="E30" s="93">
        <v>24257</v>
      </c>
      <c r="F30" s="113">
        <v>1.17</v>
      </c>
      <c r="G30" s="131">
        <v>1</v>
      </c>
      <c r="H30" s="101"/>
      <c r="I30" s="101"/>
      <c r="J30" s="101"/>
      <c r="K30" s="65"/>
      <c r="L30" s="113">
        <v>1.4</v>
      </c>
      <c r="M30" s="113">
        <v>1.68</v>
      </c>
      <c r="N30" s="113">
        <v>2.23</v>
      </c>
      <c r="O30" s="114">
        <v>2.57</v>
      </c>
      <c r="P30" s="115">
        <v>504</v>
      </c>
      <c r="Q30" s="116">
        <f>(P30*$E30*$F30*$G30*$L30)</f>
        <v>20025414.864</v>
      </c>
      <c r="R30" s="115">
        <v>0</v>
      </c>
      <c r="S30" s="115">
        <f>(R30*$E30*$F30*$G30*$L30)</f>
        <v>0</v>
      </c>
      <c r="T30" s="115">
        <v>1</v>
      </c>
      <c r="U30" s="116">
        <f>(T30*$E30*$F30*$G30*$L30)</f>
        <v>39732.965999999993</v>
      </c>
      <c r="V30" s="115">
        <v>675</v>
      </c>
      <c r="W30" s="116">
        <f>(V30*$E30*$F30*$G30*$L30)</f>
        <v>26819752.049999997</v>
      </c>
      <c r="X30" s="115">
        <v>30</v>
      </c>
      <c r="Y30" s="116">
        <f>(X30*$E30*$F30*$G30*$L30)</f>
        <v>1191988.9799999997</v>
      </c>
      <c r="Z30" s="116"/>
      <c r="AA30" s="116"/>
      <c r="AB30" s="115"/>
      <c r="AC30" s="116">
        <f>(AB30*$E30*$F30*$G30*$L30)</f>
        <v>0</v>
      </c>
      <c r="AD30" s="115"/>
      <c r="AE30" s="116"/>
      <c r="AF30" s="115">
        <v>48</v>
      </c>
      <c r="AG30" s="116">
        <f>(AF30*$E30*$F30*$G30*$L30)</f>
        <v>1907182.3679999998</v>
      </c>
      <c r="AH30" s="115"/>
      <c r="AI30" s="116"/>
      <c r="AJ30" s="117"/>
      <c r="AK30" s="116">
        <f t="shared" si="5"/>
        <v>0</v>
      </c>
      <c r="AL30" s="115">
        <v>300</v>
      </c>
      <c r="AM30" s="116">
        <f>(AL30*$E30*$F30*$G30*$L30)</f>
        <v>11919889.799999999</v>
      </c>
      <c r="AN30" s="127">
        <v>251</v>
      </c>
      <c r="AO30" s="115">
        <f>(AN30*$E30*$F30*$G30*$L30)</f>
        <v>9972974.4659999982</v>
      </c>
      <c r="AP30" s="115">
        <v>2</v>
      </c>
      <c r="AQ30" s="116">
        <f>(AP30*$E30*$F30*$G30*$M30)</f>
        <v>95359.118399999992</v>
      </c>
      <c r="AR30" s="123">
        <v>9</v>
      </c>
      <c r="AS30" s="116">
        <f>(AR30*$E30*$F30*$G30*$M30)</f>
        <v>429116.03279999999</v>
      </c>
      <c r="AT30" s="115">
        <v>20</v>
      </c>
      <c r="AU30" s="122">
        <f>(AT30*$E30*$F30*$G30*$M30)</f>
        <v>953591.18399999989</v>
      </c>
      <c r="AV30" s="115"/>
      <c r="AW30" s="116">
        <f t="shared" si="6"/>
        <v>0</v>
      </c>
      <c r="AX30" s="115"/>
      <c r="AY30" s="115">
        <f t="shared" si="7"/>
        <v>0</v>
      </c>
      <c r="AZ30" s="115"/>
      <c r="BA30" s="116">
        <f t="shared" si="8"/>
        <v>0</v>
      </c>
      <c r="BB30" s="115"/>
      <c r="BC30" s="116">
        <f>(BB30*$E30*$F30*$G30*$L30)</f>
        <v>0</v>
      </c>
      <c r="BD30" s="115">
        <v>0</v>
      </c>
      <c r="BE30" s="116">
        <f t="shared" si="12"/>
        <v>0</v>
      </c>
      <c r="BF30" s="115"/>
      <c r="BG30" s="116"/>
      <c r="BH30" s="115">
        <v>25</v>
      </c>
      <c r="BI30" s="116">
        <f>(BH30*$E30*$F30*$G30*$L30)</f>
        <v>993324.14999999991</v>
      </c>
      <c r="BJ30" s="115">
        <v>2</v>
      </c>
      <c r="BK30" s="116">
        <f>(BJ30*$E30*$F30*$G30*$M30)</f>
        <v>95359.118399999992</v>
      </c>
      <c r="BL30" s="115">
        <v>0</v>
      </c>
      <c r="BM30" s="116">
        <f>(BL30*$E30*$F30*$G30*$M30)</f>
        <v>0</v>
      </c>
      <c r="BN30" s="115">
        <v>400</v>
      </c>
      <c r="BO30" s="116">
        <f>(BN30*$E30*$F30*$G30*$M30)</f>
        <v>19071823.68</v>
      </c>
      <c r="BP30" s="115">
        <v>36</v>
      </c>
      <c r="BQ30" s="116">
        <f>(BP30*$E30*$F30*$G30*$M30)</f>
        <v>1716464.1311999999</v>
      </c>
      <c r="BR30" s="115">
        <v>0</v>
      </c>
      <c r="BS30" s="116">
        <f>(BR30*$E30*$F30*$G30*$M30)</f>
        <v>0</v>
      </c>
      <c r="BT30" s="115">
        <v>27</v>
      </c>
      <c r="BU30" s="116">
        <f>(BT30*$E30*$F30*$G30*$M30)</f>
        <v>1287348.0984</v>
      </c>
      <c r="BV30" s="115">
        <v>45</v>
      </c>
      <c r="BW30" s="124">
        <f>(BV30*$E30*$F30*$G30*$M30)</f>
        <v>2145580.1639999994</v>
      </c>
      <c r="BX30" s="115">
        <v>0</v>
      </c>
      <c r="BY30" s="116">
        <f>(BX30*$E30*$F30*$G30*$L30)</f>
        <v>0</v>
      </c>
      <c r="BZ30" s="115">
        <v>0</v>
      </c>
      <c r="CA30" s="116">
        <f>(BZ30*$E30*$F30*$G30*$L30)</f>
        <v>0</v>
      </c>
      <c r="CB30" s="115">
        <v>5</v>
      </c>
      <c r="CC30" s="116">
        <f>(CB30*$E30*$F30*$G30*$L30)</f>
        <v>198664.82999999996</v>
      </c>
      <c r="CD30" s="115">
        <v>14</v>
      </c>
      <c r="CE30" s="116">
        <f>(CD30*$E30*$F30*$G30*$M30)</f>
        <v>667513.8287999999</v>
      </c>
      <c r="CF30" s="115">
        <v>0</v>
      </c>
      <c r="CG30" s="116">
        <f t="shared" si="9"/>
        <v>0</v>
      </c>
      <c r="CH30" s="115">
        <v>0</v>
      </c>
      <c r="CI30" s="116">
        <f>(CH30*$E30*$F30*$G30*$L30)</f>
        <v>0</v>
      </c>
      <c r="CJ30" s="115">
        <v>0</v>
      </c>
      <c r="CK30" s="116">
        <f>(CJ30*$E30*$F30*$G30*$L30)</f>
        <v>0</v>
      </c>
      <c r="CL30" s="115">
        <v>0</v>
      </c>
      <c r="CM30" s="116">
        <f>(CL30*$E30*$F30*$G30*$L30)</f>
        <v>0</v>
      </c>
      <c r="CN30" s="115">
        <v>0</v>
      </c>
      <c r="CO30" s="116">
        <f>(CN30*$E30*$F30*$G30*$L30)</f>
        <v>0</v>
      </c>
      <c r="CP30" s="115">
        <v>4</v>
      </c>
      <c r="CQ30" s="116">
        <f>(CP30*$E30*$F30*$G30*$L30)</f>
        <v>158931.86399999997</v>
      </c>
      <c r="CR30" s="115">
        <v>32</v>
      </c>
      <c r="CS30" s="116">
        <f>(CR30*$E30*$F30*$G30*$M30)</f>
        <v>1525745.8943999999</v>
      </c>
      <c r="CT30" s="115">
        <v>2</v>
      </c>
      <c r="CU30" s="116">
        <f>(CT30*$E30*$F30*$G30*$M30)</f>
        <v>95359.118399999992</v>
      </c>
      <c r="CV30" s="115">
        <v>0</v>
      </c>
      <c r="CW30" s="116">
        <f>(CV30*$E30*$F30*$G30*$M30)</f>
        <v>0</v>
      </c>
      <c r="CX30" s="123">
        <v>0</v>
      </c>
      <c r="CY30" s="115">
        <f>(CX30*$E30*$F30*$G30*$M30)</f>
        <v>0</v>
      </c>
      <c r="CZ30" s="115">
        <v>0</v>
      </c>
      <c r="DA30" s="124">
        <f t="shared" si="10"/>
        <v>0</v>
      </c>
      <c r="DB30" s="115">
        <v>0</v>
      </c>
      <c r="DC30" s="116"/>
      <c r="DD30" s="125"/>
      <c r="DE30" s="115">
        <f>(DD30*$E30*$F30*$G30*$M30)</f>
        <v>0</v>
      </c>
      <c r="DF30" s="115"/>
      <c r="DG30" s="116">
        <f>(DF30*$E30*$F30*$G30*$M30)</f>
        <v>0</v>
      </c>
      <c r="DH30" s="115"/>
      <c r="DI30" s="116">
        <f>(DH30*$E30*$F30*$G30*$N30)</f>
        <v>0</v>
      </c>
      <c r="DJ30" s="115">
        <v>2</v>
      </c>
      <c r="DK30" s="124">
        <f>(DJ30*$E30*$F30*$G30*$O30)</f>
        <v>145876.74659999998</v>
      </c>
      <c r="DL30" s="124"/>
      <c r="DM30" s="124"/>
      <c r="DN30" s="116">
        <f t="shared" si="11"/>
        <v>2434</v>
      </c>
      <c r="DO30" s="116">
        <f t="shared" si="11"/>
        <v>101456993.45339997</v>
      </c>
    </row>
    <row r="31" spans="1:120" s="37" customFormat="1" ht="30" customHeight="1" x14ac:dyDescent="0.25">
      <c r="A31" s="89"/>
      <c r="B31" s="109">
        <v>14</v>
      </c>
      <c r="C31" s="110" t="s">
        <v>161</v>
      </c>
      <c r="D31" s="111" t="s">
        <v>162</v>
      </c>
      <c r="E31" s="93">
        <v>24257</v>
      </c>
      <c r="F31" s="113">
        <v>2.2000000000000002</v>
      </c>
      <c r="G31" s="131">
        <v>1</v>
      </c>
      <c r="H31" s="101"/>
      <c r="I31" s="101"/>
      <c r="J31" s="101"/>
      <c r="K31" s="65"/>
      <c r="L31" s="113">
        <v>1.4</v>
      </c>
      <c r="M31" s="113">
        <v>1.68</v>
      </c>
      <c r="N31" s="113">
        <v>2.23</v>
      </c>
      <c r="O31" s="114">
        <v>2.57</v>
      </c>
      <c r="P31" s="115">
        <v>125</v>
      </c>
      <c r="Q31" s="116">
        <f t="shared" si="4"/>
        <v>10272839.5</v>
      </c>
      <c r="R31" s="115">
        <v>0</v>
      </c>
      <c r="S31" s="115">
        <f>(R31*$E31*$F31*$G31*$L31*$S$13)</f>
        <v>0</v>
      </c>
      <c r="T31" s="115"/>
      <c r="U31" s="116">
        <f>(T31*$E31*$F31*$G31*$L31*$U$13)</f>
        <v>0</v>
      </c>
      <c r="V31" s="115">
        <v>363</v>
      </c>
      <c r="W31" s="116">
        <f>(V31*$E31*$F31*$G31*$L31*$W$13)</f>
        <v>33385084.720680006</v>
      </c>
      <c r="X31" s="115">
        <v>6</v>
      </c>
      <c r="Y31" s="116">
        <f>(X31*$E31*$F31*$G31*$L31*$Y$13)</f>
        <v>627577.10399999993</v>
      </c>
      <c r="Z31" s="116"/>
      <c r="AA31" s="116"/>
      <c r="AB31" s="115"/>
      <c r="AC31" s="116">
        <f>(AB31*$E31*$F31*$G31*$L31*$AC$13)</f>
        <v>0</v>
      </c>
      <c r="AD31" s="115"/>
      <c r="AE31" s="116"/>
      <c r="AF31" s="115">
        <v>15</v>
      </c>
      <c r="AG31" s="116">
        <f>(AF31*$E31*$F31*$G31*$L31*$AG$13)</f>
        <v>1232740.7400000002</v>
      </c>
      <c r="AH31" s="115"/>
      <c r="AI31" s="116"/>
      <c r="AJ31" s="117"/>
      <c r="AK31" s="116">
        <f t="shared" si="5"/>
        <v>0</v>
      </c>
      <c r="AL31" s="115">
        <f>50-13</f>
        <v>37</v>
      </c>
      <c r="AM31" s="116">
        <f>(AL31*$E31*$F31*$G31*$L31*$AM$13)</f>
        <v>3040760.4920000001</v>
      </c>
      <c r="AN31" s="127">
        <v>89</v>
      </c>
      <c r="AO31" s="115">
        <f>(AN31*$E31*$F31*$G31*$L31*$AO$13)</f>
        <v>7314261.7240000013</v>
      </c>
      <c r="AP31" s="115">
        <v>0</v>
      </c>
      <c r="AQ31" s="116">
        <f>(AP31*$E31*$F31*$G31*$M31*$AQ$13)</f>
        <v>0</v>
      </c>
      <c r="AR31" s="121">
        <v>4</v>
      </c>
      <c r="AS31" s="116">
        <f>(AR31*$E31*$F31*$G31*$M31*$AS$13)</f>
        <v>502061.68319999997</v>
      </c>
      <c r="AT31" s="115">
        <v>2</v>
      </c>
      <c r="AU31" s="122">
        <f>(AT31*$E31*$F31*$G31*$M31*$AU$13)</f>
        <v>197238.51840000003</v>
      </c>
      <c r="AV31" s="115"/>
      <c r="AW31" s="116">
        <f t="shared" si="6"/>
        <v>0</v>
      </c>
      <c r="AX31" s="115">
        <v>0</v>
      </c>
      <c r="AY31" s="115">
        <f t="shared" si="7"/>
        <v>0</v>
      </c>
      <c r="AZ31" s="115"/>
      <c r="BA31" s="116">
        <f t="shared" si="8"/>
        <v>0</v>
      </c>
      <c r="BB31" s="115"/>
      <c r="BC31" s="116">
        <f>(BB31*$E31*$F31*$G31*$L31*$BC$13)</f>
        <v>0</v>
      </c>
      <c r="BD31" s="115">
        <v>0</v>
      </c>
      <c r="BE31" s="116">
        <f t="shared" si="12"/>
        <v>0</v>
      </c>
      <c r="BF31" s="115"/>
      <c r="BG31" s="116">
        <f>(BF31*$E31*$F31*$G31*$L31*$BG$13)</f>
        <v>0</v>
      </c>
      <c r="BH31" s="115">
        <v>7</v>
      </c>
      <c r="BI31" s="116">
        <f>(BH31*$E31*$F31*$G31*$L31*$BI$13)</f>
        <v>627577.10400000005</v>
      </c>
      <c r="BJ31" s="115">
        <v>2</v>
      </c>
      <c r="BK31" s="116">
        <f>(BJ31*$E31*$F31*$G31*$M31*$BK$13)</f>
        <v>197238.51840000003</v>
      </c>
      <c r="BL31" s="115">
        <v>0</v>
      </c>
      <c r="BM31" s="116">
        <f>(BL31*$E31*$F31*$G31*$M31*$BM$13)</f>
        <v>0</v>
      </c>
      <c r="BN31" s="115">
        <v>30</v>
      </c>
      <c r="BO31" s="116">
        <f>(BN31*$E31*$F31*$G31*$M31*$BO$13)</f>
        <v>2689616.16</v>
      </c>
      <c r="BP31" s="115">
        <v>1</v>
      </c>
      <c r="BQ31" s="116">
        <f>(BP31*$E31*$F31*$G31*$M31*$BQ$13)</f>
        <v>89653.872000000003</v>
      </c>
      <c r="BR31" s="115">
        <v>0</v>
      </c>
      <c r="BS31" s="116">
        <f>(BR31*$E31*$F31*$G31*$M31*$BS$13)</f>
        <v>0</v>
      </c>
      <c r="BT31" s="115">
        <v>3</v>
      </c>
      <c r="BU31" s="116">
        <f>(BT31*$E31*$F31*$G31*$M31*$BU$13)</f>
        <v>322753.93920000002</v>
      </c>
      <c r="BV31" s="115">
        <v>17</v>
      </c>
      <c r="BW31" s="124">
        <f>(BV31*$E31*$F31*$G31*$M31*$BW$13)</f>
        <v>1828938.9887999999</v>
      </c>
      <c r="BX31" s="115">
        <v>0</v>
      </c>
      <c r="BY31" s="116">
        <f>(BX31*$E31*$F31*$G31*$L31*$BY$13)</f>
        <v>0</v>
      </c>
      <c r="BZ31" s="115">
        <v>0</v>
      </c>
      <c r="CA31" s="116">
        <f>(BZ31*$E31*$F31*$G31*$L31*$CA$13)</f>
        <v>0</v>
      </c>
      <c r="CB31" s="115"/>
      <c r="CC31" s="116">
        <f>(CB31*$E31*$F31*$G31*$L31*$CC$13)</f>
        <v>0</v>
      </c>
      <c r="CD31" s="115">
        <v>0</v>
      </c>
      <c r="CE31" s="116">
        <f>(CD31*$E31*$F31*$G31*$M31*$CE$13)</f>
        <v>0</v>
      </c>
      <c r="CF31" s="115">
        <v>0</v>
      </c>
      <c r="CG31" s="116">
        <f t="shared" si="9"/>
        <v>0</v>
      </c>
      <c r="CH31" s="115">
        <v>0</v>
      </c>
      <c r="CI31" s="116">
        <f>(CH31*$E31*$F31*$G31*$L31*$CI$13)</f>
        <v>0</v>
      </c>
      <c r="CJ31" s="115">
        <v>0</v>
      </c>
      <c r="CK31" s="116">
        <f>(CJ31*$E31*$F31*$G31*$L31*$CK$13)</f>
        <v>0</v>
      </c>
      <c r="CL31" s="115">
        <v>0</v>
      </c>
      <c r="CM31" s="116">
        <f>(CL31*$E31*$F31*$G31*$L31*$CM$13)</f>
        <v>0</v>
      </c>
      <c r="CN31" s="115">
        <v>0</v>
      </c>
      <c r="CO31" s="116">
        <f>(CN31*$E31*$F31*$G31*$L31*$CO$13)</f>
        <v>0</v>
      </c>
      <c r="CP31" s="115">
        <v>0</v>
      </c>
      <c r="CQ31" s="116">
        <f>(CP31*$E31*$F31*$G31*$L31*$CQ$13)</f>
        <v>0</v>
      </c>
      <c r="CR31" s="115">
        <v>1</v>
      </c>
      <c r="CS31" s="116">
        <f>(CR31*$E31*$F31*$G31*$M31*$CS$13)</f>
        <v>89653.872000000003</v>
      </c>
      <c r="CT31" s="115"/>
      <c r="CU31" s="116">
        <f>(CT31*$E31*$F31*$G31*$M31*$CU$13)</f>
        <v>0</v>
      </c>
      <c r="CV31" s="115">
        <v>0</v>
      </c>
      <c r="CW31" s="116">
        <f>(CV31*$E31*$F31*$G31*$M31*$CW$13)</f>
        <v>0</v>
      </c>
      <c r="CX31" s="123">
        <v>0</v>
      </c>
      <c r="CY31" s="115">
        <f>(CX31*$E31*$F31*$G31*$M31*$CY$13)</f>
        <v>0</v>
      </c>
      <c r="CZ31" s="115">
        <v>0</v>
      </c>
      <c r="DA31" s="124">
        <f t="shared" si="10"/>
        <v>0</v>
      </c>
      <c r="DB31" s="115">
        <v>0</v>
      </c>
      <c r="DC31" s="116">
        <f>(DB31*$E31*$F31*$G31*$M31*$DC$13)</f>
        <v>0</v>
      </c>
      <c r="DD31" s="125"/>
      <c r="DE31" s="115">
        <f>(DD31*$E31*$F31*$G31*$M31*$DE$13)</f>
        <v>0</v>
      </c>
      <c r="DF31" s="115"/>
      <c r="DG31" s="116">
        <f>(DF31*$E31*$F31*$G31*$M31*$DG$13)</f>
        <v>0</v>
      </c>
      <c r="DH31" s="115"/>
      <c r="DI31" s="116">
        <f>(DH31*$E31*$F31*$G31*$N31*$DI$13)</f>
        <v>0</v>
      </c>
      <c r="DJ31" s="115">
        <v>0</v>
      </c>
      <c r="DK31" s="124">
        <f>(DJ31*$E31*$F31*$G31*$O31*$DK$13)</f>
        <v>0</v>
      </c>
      <c r="DL31" s="124"/>
      <c r="DM31" s="124"/>
      <c r="DN31" s="116">
        <f t="shared" si="11"/>
        <v>702</v>
      </c>
      <c r="DO31" s="116">
        <f t="shared" si="11"/>
        <v>62417996.936680011</v>
      </c>
    </row>
    <row r="32" spans="1:120" s="37" customFormat="1" ht="15.75" customHeight="1" x14ac:dyDescent="0.25">
      <c r="A32" s="102">
        <v>3</v>
      </c>
      <c r="B32" s="134"/>
      <c r="C32" s="135"/>
      <c r="D32" s="92" t="s">
        <v>163</v>
      </c>
      <c r="E32" s="103">
        <v>24257</v>
      </c>
      <c r="F32" s="136">
        <v>1.25</v>
      </c>
      <c r="G32" s="104"/>
      <c r="H32" s="101"/>
      <c r="I32" s="101"/>
      <c r="J32" s="101"/>
      <c r="K32" s="105"/>
      <c r="L32" s="106">
        <v>1.4</v>
      </c>
      <c r="M32" s="106">
        <v>1.68</v>
      </c>
      <c r="N32" s="106">
        <v>2.23</v>
      </c>
      <c r="O32" s="107">
        <v>2.57</v>
      </c>
      <c r="P32" s="100">
        <f>SUM(P33:P34)</f>
        <v>18</v>
      </c>
      <c r="Q32" s="100">
        <f t="shared" ref="Q32:CB32" si="13">SUM(Q33:Q34)</f>
        <v>1282797.4852</v>
      </c>
      <c r="R32" s="100">
        <f t="shared" si="13"/>
        <v>0</v>
      </c>
      <c r="S32" s="100">
        <f t="shared" si="13"/>
        <v>0</v>
      </c>
      <c r="T32" s="100">
        <f t="shared" si="13"/>
        <v>40</v>
      </c>
      <c r="U32" s="100">
        <f t="shared" si="13"/>
        <v>5760383.5312799988</v>
      </c>
      <c r="V32" s="100">
        <f t="shared" si="13"/>
        <v>0</v>
      </c>
      <c r="W32" s="100">
        <f t="shared" si="13"/>
        <v>0</v>
      </c>
      <c r="X32" s="100">
        <f t="shared" si="13"/>
        <v>3</v>
      </c>
      <c r="Y32" s="100">
        <f t="shared" si="13"/>
        <v>644692.84319999989</v>
      </c>
      <c r="Z32" s="100"/>
      <c r="AA32" s="100"/>
      <c r="AB32" s="100">
        <f t="shared" si="13"/>
        <v>0</v>
      </c>
      <c r="AC32" s="100">
        <f t="shared" si="13"/>
        <v>0</v>
      </c>
      <c r="AD32" s="100">
        <f t="shared" si="13"/>
        <v>0</v>
      </c>
      <c r="AE32" s="100">
        <f t="shared" si="13"/>
        <v>0</v>
      </c>
      <c r="AF32" s="100">
        <f t="shared" si="13"/>
        <v>5</v>
      </c>
      <c r="AG32" s="100">
        <f t="shared" si="13"/>
        <v>45845.729999999996</v>
      </c>
      <c r="AH32" s="100">
        <f t="shared" si="13"/>
        <v>0</v>
      </c>
      <c r="AI32" s="100">
        <f t="shared" si="13"/>
        <v>0</v>
      </c>
      <c r="AJ32" s="100">
        <f t="shared" si="13"/>
        <v>0</v>
      </c>
      <c r="AK32" s="100">
        <f t="shared" si="13"/>
        <v>0</v>
      </c>
      <c r="AL32" s="100">
        <f t="shared" si="13"/>
        <v>27</v>
      </c>
      <c r="AM32" s="100">
        <f t="shared" si="13"/>
        <v>247566.94199999998</v>
      </c>
      <c r="AN32" s="100">
        <f t="shared" si="13"/>
        <v>70</v>
      </c>
      <c r="AO32" s="100">
        <f t="shared" si="13"/>
        <v>961198.1791999999</v>
      </c>
      <c r="AP32" s="100">
        <f t="shared" si="13"/>
        <v>42</v>
      </c>
      <c r="AQ32" s="100">
        <f t="shared" si="13"/>
        <v>462124.9584</v>
      </c>
      <c r="AR32" s="100">
        <f t="shared" si="13"/>
        <v>0</v>
      </c>
      <c r="AS32" s="100">
        <f t="shared" si="13"/>
        <v>0</v>
      </c>
      <c r="AT32" s="100">
        <f t="shared" si="13"/>
        <v>7</v>
      </c>
      <c r="AU32" s="100">
        <f t="shared" si="13"/>
        <v>77020.826400000005</v>
      </c>
      <c r="AV32" s="100">
        <f t="shared" si="13"/>
        <v>0</v>
      </c>
      <c r="AW32" s="100">
        <f t="shared" si="13"/>
        <v>0</v>
      </c>
      <c r="AX32" s="100">
        <f t="shared" si="13"/>
        <v>0</v>
      </c>
      <c r="AY32" s="100">
        <f t="shared" si="13"/>
        <v>0</v>
      </c>
      <c r="AZ32" s="100">
        <f t="shared" si="13"/>
        <v>0</v>
      </c>
      <c r="BA32" s="100">
        <f t="shared" si="13"/>
        <v>0</v>
      </c>
      <c r="BB32" s="100">
        <f t="shared" si="13"/>
        <v>0</v>
      </c>
      <c r="BC32" s="100">
        <f t="shared" si="13"/>
        <v>0</v>
      </c>
      <c r="BD32" s="100">
        <f t="shared" si="13"/>
        <v>0</v>
      </c>
      <c r="BE32" s="100">
        <f t="shared" si="13"/>
        <v>0</v>
      </c>
      <c r="BF32" s="100">
        <f t="shared" si="13"/>
        <v>0</v>
      </c>
      <c r="BG32" s="100">
        <f t="shared" si="13"/>
        <v>0</v>
      </c>
      <c r="BH32" s="100">
        <f t="shared" si="13"/>
        <v>7</v>
      </c>
      <c r="BI32" s="100">
        <f t="shared" si="13"/>
        <v>64184.021999999997</v>
      </c>
      <c r="BJ32" s="100">
        <f t="shared" si="13"/>
        <v>8</v>
      </c>
      <c r="BK32" s="100">
        <f t="shared" si="13"/>
        <v>88023.801600000006</v>
      </c>
      <c r="BL32" s="100">
        <f t="shared" si="13"/>
        <v>11</v>
      </c>
      <c r="BM32" s="100">
        <f t="shared" si="13"/>
        <v>121032.72720000001</v>
      </c>
      <c r="BN32" s="100">
        <f t="shared" si="13"/>
        <v>0</v>
      </c>
      <c r="BO32" s="100">
        <f t="shared" si="13"/>
        <v>0</v>
      </c>
      <c r="BP32" s="100">
        <f t="shared" si="13"/>
        <v>3</v>
      </c>
      <c r="BQ32" s="100">
        <f t="shared" si="13"/>
        <v>33008.925600000002</v>
      </c>
      <c r="BR32" s="100">
        <f t="shared" si="13"/>
        <v>3</v>
      </c>
      <c r="BS32" s="100">
        <f t="shared" si="13"/>
        <v>33008.925600000002</v>
      </c>
      <c r="BT32" s="100">
        <f t="shared" si="13"/>
        <v>8</v>
      </c>
      <c r="BU32" s="100">
        <f t="shared" si="13"/>
        <v>88023.801600000006</v>
      </c>
      <c r="BV32" s="100">
        <f t="shared" si="13"/>
        <v>9</v>
      </c>
      <c r="BW32" s="100">
        <f t="shared" si="13"/>
        <v>99026.776800000007</v>
      </c>
      <c r="BX32" s="100">
        <f t="shared" si="13"/>
        <v>20</v>
      </c>
      <c r="BY32" s="100">
        <f t="shared" si="13"/>
        <v>183382.91999999998</v>
      </c>
      <c r="BZ32" s="100">
        <f t="shared" si="13"/>
        <v>13</v>
      </c>
      <c r="CA32" s="100">
        <f t="shared" si="13"/>
        <v>119198.898</v>
      </c>
      <c r="CB32" s="100">
        <f t="shared" si="13"/>
        <v>0</v>
      </c>
      <c r="CC32" s="100">
        <f t="shared" ref="CC32:DO32" si="14">SUM(CC33:CC34)</f>
        <v>0</v>
      </c>
      <c r="CD32" s="100">
        <f t="shared" si="14"/>
        <v>9</v>
      </c>
      <c r="CE32" s="100">
        <f t="shared" si="14"/>
        <v>99026.776800000007</v>
      </c>
      <c r="CF32" s="100">
        <f t="shared" si="14"/>
        <v>0</v>
      </c>
      <c r="CG32" s="100">
        <f t="shared" si="14"/>
        <v>0</v>
      </c>
      <c r="CH32" s="100">
        <f t="shared" si="14"/>
        <v>0</v>
      </c>
      <c r="CI32" s="100">
        <f t="shared" si="14"/>
        <v>0</v>
      </c>
      <c r="CJ32" s="100">
        <f t="shared" si="14"/>
        <v>0</v>
      </c>
      <c r="CK32" s="100">
        <f t="shared" si="14"/>
        <v>0</v>
      </c>
      <c r="CL32" s="100">
        <f t="shared" si="14"/>
        <v>0</v>
      </c>
      <c r="CM32" s="100">
        <f t="shared" si="14"/>
        <v>0</v>
      </c>
      <c r="CN32" s="100">
        <f t="shared" si="14"/>
        <v>10</v>
      </c>
      <c r="CO32" s="100">
        <f t="shared" si="14"/>
        <v>91691.459999999992</v>
      </c>
      <c r="CP32" s="100">
        <f t="shared" si="14"/>
        <v>27</v>
      </c>
      <c r="CQ32" s="100">
        <f t="shared" si="14"/>
        <v>247566.94199999998</v>
      </c>
      <c r="CR32" s="100">
        <f t="shared" si="14"/>
        <v>74</v>
      </c>
      <c r="CS32" s="100">
        <f t="shared" si="14"/>
        <v>814220.16480000003</v>
      </c>
      <c r="CT32" s="100">
        <f t="shared" si="14"/>
        <v>10</v>
      </c>
      <c r="CU32" s="100">
        <f t="shared" si="14"/>
        <v>110029.75199999999</v>
      </c>
      <c r="CV32" s="100">
        <f t="shared" si="14"/>
        <v>48</v>
      </c>
      <c r="CW32" s="100">
        <f t="shared" si="14"/>
        <v>3645652.4495999995</v>
      </c>
      <c r="CX32" s="100">
        <f t="shared" si="14"/>
        <v>21</v>
      </c>
      <c r="CY32" s="100">
        <f t="shared" si="14"/>
        <v>231062.4792</v>
      </c>
      <c r="CZ32" s="100">
        <f t="shared" si="14"/>
        <v>0</v>
      </c>
      <c r="DA32" s="100">
        <f t="shared" si="14"/>
        <v>0</v>
      </c>
      <c r="DB32" s="100">
        <f t="shared" si="14"/>
        <v>0</v>
      </c>
      <c r="DC32" s="100">
        <f t="shared" si="14"/>
        <v>0</v>
      </c>
      <c r="DD32" s="100">
        <f t="shared" si="14"/>
        <v>0</v>
      </c>
      <c r="DE32" s="100">
        <f t="shared" si="14"/>
        <v>0</v>
      </c>
      <c r="DF32" s="100">
        <f t="shared" si="14"/>
        <v>2</v>
      </c>
      <c r="DG32" s="100">
        <f t="shared" si="14"/>
        <v>22005.950400000002</v>
      </c>
      <c r="DH32" s="100">
        <f t="shared" si="14"/>
        <v>3</v>
      </c>
      <c r="DI32" s="100">
        <f t="shared" si="14"/>
        <v>43815.419100000006</v>
      </c>
      <c r="DJ32" s="100">
        <f t="shared" si="14"/>
        <v>4</v>
      </c>
      <c r="DK32" s="100">
        <f t="shared" si="14"/>
        <v>67327.729200000002</v>
      </c>
      <c r="DL32" s="100">
        <f t="shared" si="14"/>
        <v>0</v>
      </c>
      <c r="DM32" s="100">
        <f t="shared" si="14"/>
        <v>0</v>
      </c>
      <c r="DN32" s="100">
        <f t="shared" si="14"/>
        <v>502</v>
      </c>
      <c r="DO32" s="100">
        <f t="shared" si="14"/>
        <v>15682920.417179998</v>
      </c>
    </row>
    <row r="33" spans="1:119" s="37" customFormat="1" ht="21.75" customHeight="1" x14ac:dyDescent="0.25">
      <c r="A33" s="89"/>
      <c r="B33" s="109">
        <v>15</v>
      </c>
      <c r="C33" s="110" t="s">
        <v>164</v>
      </c>
      <c r="D33" s="111" t="s">
        <v>165</v>
      </c>
      <c r="E33" s="93">
        <v>24257</v>
      </c>
      <c r="F33" s="113">
        <v>4.5199999999999996</v>
      </c>
      <c r="G33" s="131">
        <v>1</v>
      </c>
      <c r="H33" s="101"/>
      <c r="I33" s="101"/>
      <c r="J33" s="101"/>
      <c r="K33" s="65"/>
      <c r="L33" s="113">
        <v>1.4</v>
      </c>
      <c r="M33" s="113">
        <v>1.68</v>
      </c>
      <c r="N33" s="113">
        <v>2.23</v>
      </c>
      <c r="O33" s="114">
        <v>2.57</v>
      </c>
      <c r="P33" s="115">
        <v>7</v>
      </c>
      <c r="Q33" s="116">
        <f>(P33*$E33*$F33*$G33*$L33*$Q$13)</f>
        <v>1181936.8792000001</v>
      </c>
      <c r="R33" s="115"/>
      <c r="S33" s="115">
        <f>(R33*$E33*$F33*$G33*$L33*$S$13)</f>
        <v>0</v>
      </c>
      <c r="T33" s="115">
        <v>30</v>
      </c>
      <c r="U33" s="116">
        <f>(T33*$E33*$F33*$G33*$L33*$U$13)</f>
        <v>5668692.0712799989</v>
      </c>
      <c r="V33" s="115"/>
      <c r="W33" s="116">
        <f>(V33*$E33*$F33*$G33*$L33*$W$13)</f>
        <v>0</v>
      </c>
      <c r="X33" s="115">
        <v>3</v>
      </c>
      <c r="Y33" s="116">
        <f>(X33*$E33*$F33*$G33*$L33*$Y$13)</f>
        <v>644692.84319999989</v>
      </c>
      <c r="Z33" s="116"/>
      <c r="AA33" s="116"/>
      <c r="AB33" s="115"/>
      <c r="AC33" s="116">
        <f>(AB33*$E33*$F33*$G33*$L33*$AC$13)</f>
        <v>0</v>
      </c>
      <c r="AD33" s="115"/>
      <c r="AE33" s="116"/>
      <c r="AF33" s="115"/>
      <c r="AG33" s="116">
        <f>(AF33*$E33*$F33*$G33*$L33*$AG$13)</f>
        <v>0</v>
      </c>
      <c r="AH33" s="115"/>
      <c r="AI33" s="116"/>
      <c r="AJ33" s="117"/>
      <c r="AK33" s="116">
        <f>(AJ33*$E33*$F33*$G33*$L33*$AK$13)</f>
        <v>0</v>
      </c>
      <c r="AL33" s="115"/>
      <c r="AM33" s="116">
        <f>(AL33*$E33*$F33*$G33*$L33*$AM$13)</f>
        <v>0</v>
      </c>
      <c r="AN33" s="115">
        <v>2</v>
      </c>
      <c r="AO33" s="115">
        <f>(AN33*$E33*$F33*$G33*$L33*$AO$13)</f>
        <v>337696.25119999994</v>
      </c>
      <c r="AP33" s="115"/>
      <c r="AQ33" s="116">
        <f>(AP33*$E33*$F33*$G33*$M33*$AQ$13)</f>
        <v>0</v>
      </c>
      <c r="AR33" s="123">
        <v>0</v>
      </c>
      <c r="AS33" s="116">
        <f>(AR33*$E33*$F33*$G33*$M33*$AS$13)</f>
        <v>0</v>
      </c>
      <c r="AT33" s="115">
        <v>0</v>
      </c>
      <c r="AU33" s="122">
        <f>(AT33*$E33*$F33*$G33*$M33*$AU$13)</f>
        <v>0</v>
      </c>
      <c r="AV33" s="115"/>
      <c r="AW33" s="116">
        <f>(AV33*$E33*$F33*$G33*$L33*$AW$13)</f>
        <v>0</v>
      </c>
      <c r="AX33" s="115"/>
      <c r="AY33" s="115">
        <f>(AX33*$E33*$F33*$G33*$L33*$AY$13)</f>
        <v>0</v>
      </c>
      <c r="AZ33" s="115"/>
      <c r="BA33" s="116">
        <f>(AZ33*$E33*$F33*$G33*$L33*$BA$13)</f>
        <v>0</v>
      </c>
      <c r="BB33" s="115">
        <v>0</v>
      </c>
      <c r="BC33" s="116">
        <f>(BB33*$E33*$F33*$G33*$L33*$BC$13)</f>
        <v>0</v>
      </c>
      <c r="BD33" s="115">
        <v>0</v>
      </c>
      <c r="BE33" s="116">
        <f>(BD33*$E33*$F33*$G33*$L33*$BE$13)</f>
        <v>0</v>
      </c>
      <c r="BF33" s="115">
        <v>0</v>
      </c>
      <c r="BG33" s="116">
        <f>(BF33*$E33*$F33*$G33*$L33*$BG$13)</f>
        <v>0</v>
      </c>
      <c r="BH33" s="115"/>
      <c r="BI33" s="116">
        <f>(BH33*$E33*$F33*$G33*$L33*$BI$13)</f>
        <v>0</v>
      </c>
      <c r="BJ33" s="115"/>
      <c r="BK33" s="116">
        <f>(BJ33*$E33*$F33*$G33*$M33*$BK$13)</f>
        <v>0</v>
      </c>
      <c r="BL33" s="115">
        <v>0</v>
      </c>
      <c r="BM33" s="116">
        <f>(BL33*$E33*$F33*$G33*$M33*$BM$13)</f>
        <v>0</v>
      </c>
      <c r="BN33" s="115">
        <v>0</v>
      </c>
      <c r="BO33" s="116">
        <f>(BN33*$E33*$F33*$G33*$M33*$BO$13)</f>
        <v>0</v>
      </c>
      <c r="BP33" s="115"/>
      <c r="BQ33" s="116">
        <f>(BP33*$E33*$F33*$G33*$M33*$BQ$13)</f>
        <v>0</v>
      </c>
      <c r="BR33" s="115"/>
      <c r="BS33" s="116">
        <f>(BR33*$E33*$F33*$G33*$M33*$BS$13)</f>
        <v>0</v>
      </c>
      <c r="BT33" s="115"/>
      <c r="BU33" s="116">
        <f>(BT33*$E33*$F33*$G33*$M33*$BU$13)</f>
        <v>0</v>
      </c>
      <c r="BV33" s="115">
        <v>0</v>
      </c>
      <c r="BW33" s="124">
        <f>(BV33*$E33*$F33*$G33*$M33*$BW$13)</f>
        <v>0</v>
      </c>
      <c r="BX33" s="115">
        <v>0</v>
      </c>
      <c r="BY33" s="116">
        <f>(BX33*$E33*$F33*$G33*$L33*$BY$13)</f>
        <v>0</v>
      </c>
      <c r="BZ33" s="115"/>
      <c r="CA33" s="116">
        <f>(BZ33*$E33*$F33*$G33*$L33*$CA$13)</f>
        <v>0</v>
      </c>
      <c r="CB33" s="115">
        <v>0</v>
      </c>
      <c r="CC33" s="116">
        <f>(CB33*$E33*$F33*$G33*$L33*$CC$13)</f>
        <v>0</v>
      </c>
      <c r="CD33" s="115"/>
      <c r="CE33" s="116">
        <f>(CD33*$E33*$F33*$G33*$M33*$CE$13)</f>
        <v>0</v>
      </c>
      <c r="CF33" s="115">
        <v>0</v>
      </c>
      <c r="CG33" s="116">
        <f>(CF33*$E33*$F33*$G33*$L33*$CG$13)</f>
        <v>0</v>
      </c>
      <c r="CH33" s="115"/>
      <c r="CI33" s="116">
        <f>(CH33*$E33*$F33*$G33*$L33*$CI$13)</f>
        <v>0</v>
      </c>
      <c r="CJ33" s="115"/>
      <c r="CK33" s="116">
        <f>(CJ33*$E33*$F33*$G33*$L33*$CK$13)</f>
        <v>0</v>
      </c>
      <c r="CL33" s="115"/>
      <c r="CM33" s="116">
        <f>(CL33*$E33*$F33*$G33*$L33*$CM$13)</f>
        <v>0</v>
      </c>
      <c r="CN33" s="115">
        <v>0</v>
      </c>
      <c r="CO33" s="116">
        <f>(CN33*$E33*$F33*$G33*$L33*$CO$13)</f>
        <v>0</v>
      </c>
      <c r="CP33" s="115"/>
      <c r="CQ33" s="116">
        <f>(CP33*$E33*$F33*$G33*$L33*$CQ$13)</f>
        <v>0</v>
      </c>
      <c r="CR33" s="115"/>
      <c r="CS33" s="116">
        <f>(CR33*$E33*$F33*$G33*$M33*$CS$13)</f>
        <v>0</v>
      </c>
      <c r="CT33" s="115"/>
      <c r="CU33" s="116">
        <f>(CT33*$E33*$F33*$G33*$M33*$CU$13)</f>
        <v>0</v>
      </c>
      <c r="CV33" s="115">
        <v>18</v>
      </c>
      <c r="CW33" s="116">
        <f>(CV33*$E33*$F33*$G33*$M33*$CW$13)</f>
        <v>3315563.1935999994</v>
      </c>
      <c r="CX33" s="123">
        <v>0</v>
      </c>
      <c r="CY33" s="115">
        <f>(CX33*$E33*$F33*$G33*$M33*$CY$13)</f>
        <v>0</v>
      </c>
      <c r="CZ33" s="115">
        <v>0</v>
      </c>
      <c r="DA33" s="124">
        <f>(CZ33*$E33*$F33*$G33*$M33*$DA$13)</f>
        <v>0</v>
      </c>
      <c r="DB33" s="115">
        <v>0</v>
      </c>
      <c r="DC33" s="116">
        <f>(DB33*$E33*$F33*$G33*$M33*$DC$13)</f>
        <v>0</v>
      </c>
      <c r="DD33" s="125"/>
      <c r="DE33" s="115">
        <f>(DD33*$E33*$F33*$G33*$M33*$DE$13)</f>
        <v>0</v>
      </c>
      <c r="DF33" s="115"/>
      <c r="DG33" s="116">
        <f>(DF33*$E33*$F33*$G33*$M33*$DG$13)</f>
        <v>0</v>
      </c>
      <c r="DH33" s="115"/>
      <c r="DI33" s="116">
        <f>(DH33*$E33*$F33*$G33*$N33*$DI$13)</f>
        <v>0</v>
      </c>
      <c r="DJ33" s="115"/>
      <c r="DK33" s="124">
        <f>(DJ33*$E33*$F33*$G33*$O33*$DK$13)</f>
        <v>0</v>
      </c>
      <c r="DL33" s="124"/>
      <c r="DM33" s="124"/>
      <c r="DN33" s="116">
        <f>SUM(P33,R33,T33,V33,X33,Z33,AB33,AD33,AF33,AH33,AJ33,AL33,AR33,AV33,AX33,CB33,AN33,BB33,BD33,BF33,CP33,BH33,BJ33,AP33,BN33,AT33,CR33,BP33,CT33,BR33,BT33,BV33,CD33,BX33,BZ33,CF33,CH33,CJ33,CL33,CN33,CV33,CX33,BL33,AZ33,CZ33,DB33,DD33,DF33,DH33,DJ33,DL33)</f>
        <v>60</v>
      </c>
      <c r="DO33" s="116">
        <f>SUM(Q33,S33,U33,W33,Y33,AA33,AC33,AE33,AG33,AI33,AK33,AM33,AS33,AW33,AY33,CC33,AO33,BC33,BE33,BG33,CQ33,BI33,BK33,AQ33,BO33,AU33,CS33,BQ33,CU33,BS33,BU33,BW33,CE33,BY33,CA33,CG33,CI33,CK33,CM33,CO33,CW33,CY33,BM33,BA33,DA33,DC33,DE33,DG33,DI33,DK33,DM33)</f>
        <v>11148581.238479998</v>
      </c>
    </row>
    <row r="34" spans="1:119" s="37" customFormat="1" ht="30" customHeight="1" x14ac:dyDescent="0.25">
      <c r="A34" s="89"/>
      <c r="B34" s="109">
        <v>16</v>
      </c>
      <c r="C34" s="110" t="s">
        <v>166</v>
      </c>
      <c r="D34" s="111" t="s">
        <v>167</v>
      </c>
      <c r="E34" s="93">
        <v>24257</v>
      </c>
      <c r="F34" s="139">
        <v>0.27</v>
      </c>
      <c r="G34" s="131">
        <v>1</v>
      </c>
      <c r="H34" s="101"/>
      <c r="I34" s="101"/>
      <c r="J34" s="101"/>
      <c r="K34" s="65"/>
      <c r="L34" s="113">
        <v>1.4</v>
      </c>
      <c r="M34" s="113">
        <v>1.68</v>
      </c>
      <c r="N34" s="113">
        <v>2.23</v>
      </c>
      <c r="O34" s="114">
        <v>2.57</v>
      </c>
      <c r="P34" s="115">
        <v>11</v>
      </c>
      <c r="Q34" s="116">
        <f>(P34*$E34*$F34*$G34*$L34)</f>
        <v>100860.606</v>
      </c>
      <c r="R34" s="115"/>
      <c r="S34" s="115">
        <f>(R34*$E34*$F34*$G34*$L34)</f>
        <v>0</v>
      </c>
      <c r="T34" s="115">
        <v>10</v>
      </c>
      <c r="U34" s="116">
        <f>(T34*$E34*$F34*$G34*$L34)</f>
        <v>91691.459999999992</v>
      </c>
      <c r="V34" s="115"/>
      <c r="W34" s="116">
        <f>(V34*$E34*$F34*$G34*$L34)</f>
        <v>0</v>
      </c>
      <c r="X34" s="115"/>
      <c r="Y34" s="116">
        <f>(X34*$E34*$F34*$G34*$L34)</f>
        <v>0</v>
      </c>
      <c r="Z34" s="116"/>
      <c r="AA34" s="116"/>
      <c r="AB34" s="115"/>
      <c r="AC34" s="116">
        <f>(AB34*$E34*$F34*$G34*$L34)</f>
        <v>0</v>
      </c>
      <c r="AD34" s="115"/>
      <c r="AE34" s="116"/>
      <c r="AF34" s="115">
        <v>5</v>
      </c>
      <c r="AG34" s="116">
        <f>(AF34*$E34*$F34*$G34*$L34)</f>
        <v>45845.729999999996</v>
      </c>
      <c r="AH34" s="115"/>
      <c r="AI34" s="116"/>
      <c r="AJ34" s="117"/>
      <c r="AK34" s="116">
        <f>(AJ34*$E34*$F34*$G34*$L34*$AK$13)</f>
        <v>0</v>
      </c>
      <c r="AL34" s="115">
        <v>27</v>
      </c>
      <c r="AM34" s="116">
        <f>(AL34*$E34*$F34*$G34*$L34)</f>
        <v>247566.94199999998</v>
      </c>
      <c r="AN34" s="115">
        <v>68</v>
      </c>
      <c r="AO34" s="115">
        <f>(AN34*$E34*$F34*$G34*$L34)</f>
        <v>623501.92799999996</v>
      </c>
      <c r="AP34" s="115">
        <v>42</v>
      </c>
      <c r="AQ34" s="116">
        <f>(AP34*$E34*$F34*$G34*$M34)</f>
        <v>462124.9584</v>
      </c>
      <c r="AR34" s="123">
        <v>0</v>
      </c>
      <c r="AS34" s="116">
        <f>(AR34*$E34*$F34*$G34*$M34)</f>
        <v>0</v>
      </c>
      <c r="AT34" s="115">
        <v>7</v>
      </c>
      <c r="AU34" s="122">
        <f>(AT34*$E34*$F34*$G34*$M34)</f>
        <v>77020.826400000005</v>
      </c>
      <c r="AV34" s="115"/>
      <c r="AW34" s="116">
        <f>(AV34*$E34*$F34*$G34*$L34*$AW$13)</f>
        <v>0</v>
      </c>
      <c r="AX34" s="115"/>
      <c r="AY34" s="115">
        <f>(AX34*$E34*$F34*$G34*$L34*$AY$13)</f>
        <v>0</v>
      </c>
      <c r="AZ34" s="115"/>
      <c r="BA34" s="116">
        <f>(AZ34*$E34*$F34*$G34*$L34*$BA$13)</f>
        <v>0</v>
      </c>
      <c r="BB34" s="115"/>
      <c r="BC34" s="116">
        <f>(BB34*$E34*$F34*$G34*$L34)</f>
        <v>0</v>
      </c>
      <c r="BD34" s="115"/>
      <c r="BE34" s="116">
        <f>(BD34*$E34*$F34*$G34*$L34*$BE$13)</f>
        <v>0</v>
      </c>
      <c r="BF34" s="115"/>
      <c r="BG34" s="116"/>
      <c r="BH34" s="115">
        <v>7</v>
      </c>
      <c r="BI34" s="116">
        <f>(BH34*$E34*$F34*$G34*$L34)</f>
        <v>64184.021999999997</v>
      </c>
      <c r="BJ34" s="115">
        <v>8</v>
      </c>
      <c r="BK34" s="116">
        <f>(BJ34*$E34*$F34*$G34*$M34)</f>
        <v>88023.801600000006</v>
      </c>
      <c r="BL34" s="115">
        <v>11</v>
      </c>
      <c r="BM34" s="116">
        <f>(BL34*$E34*$F34*$G34*$M34)</f>
        <v>121032.72720000001</v>
      </c>
      <c r="BN34" s="115"/>
      <c r="BO34" s="116">
        <f>(BN34*$E34*$F34*$G34*$M34)</f>
        <v>0</v>
      </c>
      <c r="BP34" s="115">
        <v>3</v>
      </c>
      <c r="BQ34" s="116">
        <f>(BP34*$E34*$F34*$G34*$M34)</f>
        <v>33008.925600000002</v>
      </c>
      <c r="BR34" s="115">
        <v>3</v>
      </c>
      <c r="BS34" s="116">
        <f>(BR34*$E34*$F34*$G34*$M34)</f>
        <v>33008.925600000002</v>
      </c>
      <c r="BT34" s="115">
        <v>8</v>
      </c>
      <c r="BU34" s="116">
        <f>(BT34*$E34*$F34*$G34*$M34)</f>
        <v>88023.801600000006</v>
      </c>
      <c r="BV34" s="115">
        <v>9</v>
      </c>
      <c r="BW34" s="124">
        <f>(BV34*$E34*$F34*$G34*$M34)</f>
        <v>99026.776800000007</v>
      </c>
      <c r="BX34" s="115">
        <v>20</v>
      </c>
      <c r="BY34" s="116">
        <f>(BX34*$E34*$F34*$G34*$L34)</f>
        <v>183382.91999999998</v>
      </c>
      <c r="BZ34" s="115">
        <v>13</v>
      </c>
      <c r="CA34" s="116">
        <f>(BZ34*$E34*$F34*$G34*$L34)</f>
        <v>119198.898</v>
      </c>
      <c r="CB34" s="115"/>
      <c r="CC34" s="116">
        <f>(CB34*$E34*$F34*$G34*$L34)</f>
        <v>0</v>
      </c>
      <c r="CD34" s="115">
        <v>9</v>
      </c>
      <c r="CE34" s="116">
        <f>(CD34*$E34*$F34*$G34*$M34)</f>
        <v>99026.776800000007</v>
      </c>
      <c r="CF34" s="115"/>
      <c r="CG34" s="116">
        <f>(CF34*$E34*$F34*$G34*$L34*$CG$13)</f>
        <v>0</v>
      </c>
      <c r="CH34" s="115"/>
      <c r="CI34" s="116">
        <f>(CH34*$E34*$F34*$G34*$L34)</f>
        <v>0</v>
      </c>
      <c r="CJ34" s="115"/>
      <c r="CK34" s="116">
        <f>(CJ34*$E34*$F34*$G34*$L34)</f>
        <v>0</v>
      </c>
      <c r="CL34" s="115"/>
      <c r="CM34" s="116">
        <f>(CL34*$E34*$F34*$G34*$L34)</f>
        <v>0</v>
      </c>
      <c r="CN34" s="115">
        <v>10</v>
      </c>
      <c r="CO34" s="116">
        <f>(CN34*$E34*$F34*$G34*$L34)</f>
        <v>91691.459999999992</v>
      </c>
      <c r="CP34" s="115">
        <v>27</v>
      </c>
      <c r="CQ34" s="116">
        <f>(CP34*$E34*$F34*$G34*$L34)</f>
        <v>247566.94199999998</v>
      </c>
      <c r="CR34" s="115">
        <v>74</v>
      </c>
      <c r="CS34" s="116">
        <f>(CR34*$E34*$F34*$G34*$M34)</f>
        <v>814220.16480000003</v>
      </c>
      <c r="CT34" s="115">
        <v>10</v>
      </c>
      <c r="CU34" s="116">
        <f>(CT34*$E34*$F34*$G34*$M34)</f>
        <v>110029.75199999999</v>
      </c>
      <c r="CV34" s="115">
        <v>30</v>
      </c>
      <c r="CW34" s="116">
        <f>(CV34*$E34*$F34*$G34*$M34)</f>
        <v>330089.25599999999</v>
      </c>
      <c r="CX34" s="123">
        <v>21</v>
      </c>
      <c r="CY34" s="115">
        <f>(CX34*$E34*$F34*$G34*$M34)</f>
        <v>231062.4792</v>
      </c>
      <c r="CZ34" s="115"/>
      <c r="DA34" s="124">
        <f>(CZ34*$E34*$F34*$G34*$M34*$DA$13)</f>
        <v>0</v>
      </c>
      <c r="DB34" s="115"/>
      <c r="DC34" s="116"/>
      <c r="DD34" s="125"/>
      <c r="DE34" s="115">
        <f>(DD34*$E34*$F34*$G34*$M34)</f>
        <v>0</v>
      </c>
      <c r="DF34" s="115">
        <v>2</v>
      </c>
      <c r="DG34" s="116">
        <f>(DF34*$E34*$F34*$G34*$M34)</f>
        <v>22005.950400000002</v>
      </c>
      <c r="DH34" s="115">
        <v>3</v>
      </c>
      <c r="DI34" s="116">
        <f>(DH34*$E34*$F34*$G34*$N34)</f>
        <v>43815.419100000006</v>
      </c>
      <c r="DJ34" s="115">
        <v>4</v>
      </c>
      <c r="DK34" s="124">
        <f>(DJ34*$E34*$F34*$G34*$O34)</f>
        <v>67327.729200000002</v>
      </c>
      <c r="DL34" s="124"/>
      <c r="DM34" s="124"/>
      <c r="DN34" s="116">
        <f>SUM(P34,R34,T34,V34,X34,Z34,AB34,AD34,AF34,AH34,AJ34,AL34,AR34,AV34,AX34,CB34,AN34,BB34,BD34,BF34,CP34,BH34,BJ34,AP34,BN34,AT34,CR34,BP34,CT34,BR34,BT34,BV34,CD34,BX34,BZ34,CF34,CH34,CJ34,CL34,CN34,CV34,CX34,BL34,AZ34,CZ34,DB34,DD34,DF34,DH34,DJ34,DL34)</f>
        <v>442</v>
      </c>
      <c r="DO34" s="116">
        <f>SUM(Q34,S34,U34,W34,Y34,AA34,AC34,AE34,AG34,AI34,AK34,AM34,AS34,AW34,AY34,CC34,AO34,BC34,BE34,BG34,CQ34,BI34,BK34,AQ34,BO34,AU34,CS34,BQ34,CU34,BS34,BU34,BW34,CE34,BY34,CA34,CG34,CI34,CK34,CM34,CO34,CW34,CY34,BM34,BA34,DA34,DC34,DE34,DG34,DI34,DK34,DM34)</f>
        <v>4534339.1787</v>
      </c>
    </row>
    <row r="35" spans="1:119" s="37" customFormat="1" ht="15.75" customHeight="1" x14ac:dyDescent="0.25">
      <c r="A35" s="102">
        <v>4</v>
      </c>
      <c r="B35" s="134"/>
      <c r="C35" s="135"/>
      <c r="D35" s="92" t="s">
        <v>168</v>
      </c>
      <c r="E35" s="103">
        <v>24257</v>
      </c>
      <c r="F35" s="136">
        <v>1.04</v>
      </c>
      <c r="G35" s="104"/>
      <c r="H35" s="101"/>
      <c r="I35" s="101"/>
      <c r="J35" s="101"/>
      <c r="K35" s="105"/>
      <c r="L35" s="106">
        <v>1.4</v>
      </c>
      <c r="M35" s="106">
        <v>1.68</v>
      </c>
      <c r="N35" s="106">
        <v>2.23</v>
      </c>
      <c r="O35" s="107">
        <v>2.57</v>
      </c>
      <c r="P35" s="100">
        <f>SUM(P36:P41)</f>
        <v>791</v>
      </c>
      <c r="Q35" s="100">
        <f t="shared" ref="Q35:CB35" si="15">SUM(Q36:Q41)</f>
        <v>32480307.353200004</v>
      </c>
      <c r="R35" s="100">
        <f t="shared" si="15"/>
        <v>157</v>
      </c>
      <c r="S35" s="100">
        <f t="shared" si="15"/>
        <v>5240948.0143999998</v>
      </c>
      <c r="T35" s="100">
        <f t="shared" si="15"/>
        <v>82</v>
      </c>
      <c r="U35" s="100">
        <f t="shared" si="15"/>
        <v>5628302.7302655987</v>
      </c>
      <c r="V35" s="100">
        <f t="shared" si="15"/>
        <v>0</v>
      </c>
      <c r="W35" s="100">
        <f t="shared" si="15"/>
        <v>0</v>
      </c>
      <c r="X35" s="100">
        <f t="shared" si="15"/>
        <v>1</v>
      </c>
      <c r="Y35" s="100">
        <f t="shared" si="15"/>
        <v>57527.901199999986</v>
      </c>
      <c r="Z35" s="100"/>
      <c r="AA35" s="100"/>
      <c r="AB35" s="100">
        <f t="shared" si="15"/>
        <v>0</v>
      </c>
      <c r="AC35" s="100">
        <f t="shared" si="15"/>
        <v>0</v>
      </c>
      <c r="AD35" s="100">
        <f t="shared" si="15"/>
        <v>0</v>
      </c>
      <c r="AE35" s="100">
        <f t="shared" si="15"/>
        <v>0</v>
      </c>
      <c r="AF35" s="100">
        <f t="shared" si="15"/>
        <v>469</v>
      </c>
      <c r="AG35" s="100">
        <f t="shared" si="15"/>
        <v>17545772.147399999</v>
      </c>
      <c r="AH35" s="100">
        <f t="shared" si="15"/>
        <v>0</v>
      </c>
      <c r="AI35" s="100">
        <f t="shared" si="15"/>
        <v>0</v>
      </c>
      <c r="AJ35" s="100">
        <f t="shared" si="15"/>
        <v>0</v>
      </c>
      <c r="AK35" s="100">
        <f t="shared" si="15"/>
        <v>0</v>
      </c>
      <c r="AL35" s="100">
        <f t="shared" si="15"/>
        <v>231</v>
      </c>
      <c r="AM35" s="100">
        <f t="shared" si="15"/>
        <v>9074975.4746000003</v>
      </c>
      <c r="AN35" s="100">
        <f t="shared" si="15"/>
        <v>357</v>
      </c>
      <c r="AO35" s="100">
        <f t="shared" si="15"/>
        <v>16253805.516200002</v>
      </c>
      <c r="AP35" s="100">
        <f t="shared" si="15"/>
        <v>590</v>
      </c>
      <c r="AQ35" s="100">
        <f t="shared" si="15"/>
        <v>23867376.691872001</v>
      </c>
      <c r="AR35" s="100">
        <f t="shared" si="15"/>
        <v>0</v>
      </c>
      <c r="AS35" s="100">
        <f t="shared" si="15"/>
        <v>0</v>
      </c>
      <c r="AT35" s="100">
        <f t="shared" si="15"/>
        <v>27</v>
      </c>
      <c r="AU35" s="100">
        <f t="shared" si="15"/>
        <v>1068022.1260800001</v>
      </c>
      <c r="AV35" s="100">
        <f t="shared" si="15"/>
        <v>0</v>
      </c>
      <c r="AW35" s="100">
        <f t="shared" si="15"/>
        <v>0</v>
      </c>
      <c r="AX35" s="100">
        <f t="shared" si="15"/>
        <v>0</v>
      </c>
      <c r="AY35" s="100">
        <f t="shared" si="15"/>
        <v>0</v>
      </c>
      <c r="AZ35" s="100">
        <f t="shared" si="15"/>
        <v>0</v>
      </c>
      <c r="BA35" s="100">
        <f t="shared" si="15"/>
        <v>0</v>
      </c>
      <c r="BB35" s="100">
        <f t="shared" si="15"/>
        <v>0</v>
      </c>
      <c r="BC35" s="100">
        <f t="shared" si="15"/>
        <v>0</v>
      </c>
      <c r="BD35" s="100">
        <f t="shared" si="15"/>
        <v>0</v>
      </c>
      <c r="BE35" s="100">
        <f t="shared" si="15"/>
        <v>0</v>
      </c>
      <c r="BF35" s="100">
        <f t="shared" si="15"/>
        <v>0</v>
      </c>
      <c r="BG35" s="100">
        <f t="shared" si="15"/>
        <v>0</v>
      </c>
      <c r="BH35" s="100">
        <f t="shared" si="15"/>
        <v>78</v>
      </c>
      <c r="BI35" s="100">
        <f t="shared" si="15"/>
        <v>2808407.5403999994</v>
      </c>
      <c r="BJ35" s="100">
        <f t="shared" si="15"/>
        <v>149</v>
      </c>
      <c r="BK35" s="100">
        <f t="shared" si="15"/>
        <v>6577065.1023840001</v>
      </c>
      <c r="BL35" s="100">
        <f t="shared" si="15"/>
        <v>10</v>
      </c>
      <c r="BM35" s="100">
        <f t="shared" si="15"/>
        <v>408332.63519999996</v>
      </c>
      <c r="BN35" s="100">
        <f t="shared" si="15"/>
        <v>0</v>
      </c>
      <c r="BO35" s="100">
        <f t="shared" si="15"/>
        <v>0</v>
      </c>
      <c r="BP35" s="100">
        <f t="shared" si="15"/>
        <v>79</v>
      </c>
      <c r="BQ35" s="100">
        <f t="shared" si="15"/>
        <v>3121177.2983999997</v>
      </c>
      <c r="BR35" s="100">
        <f t="shared" si="15"/>
        <v>66</v>
      </c>
      <c r="BS35" s="100">
        <f t="shared" si="15"/>
        <v>2375420.0904000001</v>
      </c>
      <c r="BT35" s="100">
        <f t="shared" si="15"/>
        <v>112</v>
      </c>
      <c r="BU35" s="100">
        <f t="shared" si="15"/>
        <v>5233993.0473599993</v>
      </c>
      <c r="BV35" s="100">
        <f t="shared" si="15"/>
        <v>69</v>
      </c>
      <c r="BW35" s="100">
        <f t="shared" si="15"/>
        <v>3085560.2601600001</v>
      </c>
      <c r="BX35" s="100">
        <f t="shared" si="15"/>
        <v>0</v>
      </c>
      <c r="BY35" s="100">
        <f t="shared" si="15"/>
        <v>0</v>
      </c>
      <c r="BZ35" s="100">
        <f t="shared" si="15"/>
        <v>0</v>
      </c>
      <c r="CA35" s="100">
        <f t="shared" si="15"/>
        <v>0</v>
      </c>
      <c r="CB35" s="100">
        <f t="shared" si="15"/>
        <v>0</v>
      </c>
      <c r="CC35" s="100">
        <f t="shared" ref="CC35:DO35" si="16">SUM(CC36:CC41)</f>
        <v>0</v>
      </c>
      <c r="CD35" s="100">
        <f t="shared" si="16"/>
        <v>87</v>
      </c>
      <c r="CE35" s="100">
        <f t="shared" si="16"/>
        <v>3316378.2287999997</v>
      </c>
      <c r="CF35" s="100">
        <f t="shared" si="16"/>
        <v>0</v>
      </c>
      <c r="CG35" s="100">
        <f t="shared" si="16"/>
        <v>0</v>
      </c>
      <c r="CH35" s="100">
        <f t="shared" si="16"/>
        <v>8</v>
      </c>
      <c r="CI35" s="100">
        <f t="shared" si="16"/>
        <v>189088.16639999999</v>
      </c>
      <c r="CJ35" s="100">
        <f t="shared" si="16"/>
        <v>17</v>
      </c>
      <c r="CK35" s="100">
        <f t="shared" si="16"/>
        <v>414988.75599999999</v>
      </c>
      <c r="CL35" s="100">
        <f t="shared" si="16"/>
        <v>120</v>
      </c>
      <c r="CM35" s="100">
        <f t="shared" si="16"/>
        <v>4349571.1840000004</v>
      </c>
      <c r="CN35" s="100">
        <f t="shared" si="16"/>
        <v>93</v>
      </c>
      <c r="CO35" s="100">
        <f t="shared" si="16"/>
        <v>2650154.8724000002</v>
      </c>
      <c r="CP35" s="100">
        <f t="shared" si="16"/>
        <v>130</v>
      </c>
      <c r="CQ35" s="100">
        <f t="shared" si="16"/>
        <v>4015406.7519999994</v>
      </c>
      <c r="CR35" s="100">
        <f t="shared" si="16"/>
        <v>215</v>
      </c>
      <c r="CS35" s="100">
        <f t="shared" si="16"/>
        <v>8356148.3879999984</v>
      </c>
      <c r="CT35" s="100">
        <f t="shared" si="16"/>
        <v>107</v>
      </c>
      <c r="CU35" s="100">
        <f t="shared" si="16"/>
        <v>3864081.8831999996</v>
      </c>
      <c r="CV35" s="100">
        <f t="shared" si="16"/>
        <v>161</v>
      </c>
      <c r="CW35" s="100">
        <f t="shared" si="16"/>
        <v>6227276.4455999993</v>
      </c>
      <c r="CX35" s="100">
        <f t="shared" si="16"/>
        <v>98</v>
      </c>
      <c r="CY35" s="100">
        <f t="shared" si="16"/>
        <v>3462106.5225599995</v>
      </c>
      <c r="CZ35" s="100">
        <f t="shared" si="16"/>
        <v>0</v>
      </c>
      <c r="DA35" s="100">
        <f t="shared" si="16"/>
        <v>0</v>
      </c>
      <c r="DB35" s="100">
        <f t="shared" si="16"/>
        <v>3</v>
      </c>
      <c r="DC35" s="100">
        <f t="shared" si="16"/>
        <v>105954.576</v>
      </c>
      <c r="DD35" s="100">
        <f t="shared" si="16"/>
        <v>11</v>
      </c>
      <c r="DE35" s="100">
        <f t="shared" si="16"/>
        <v>389586.82559999998</v>
      </c>
      <c r="DF35" s="100">
        <f t="shared" si="16"/>
        <v>76</v>
      </c>
      <c r="DG35" s="100">
        <f t="shared" si="16"/>
        <v>2896227.5832000002</v>
      </c>
      <c r="DH35" s="100">
        <f t="shared" si="16"/>
        <v>27</v>
      </c>
      <c r="DI35" s="100">
        <f t="shared" si="16"/>
        <v>1035342.1254</v>
      </c>
      <c r="DJ35" s="100">
        <f t="shared" si="16"/>
        <v>21</v>
      </c>
      <c r="DK35" s="100">
        <f t="shared" si="16"/>
        <v>971638.87713999988</v>
      </c>
      <c r="DL35" s="100">
        <f t="shared" si="16"/>
        <v>0</v>
      </c>
      <c r="DM35" s="100">
        <f t="shared" si="16"/>
        <v>0</v>
      </c>
      <c r="DN35" s="100">
        <f t="shared" si="16"/>
        <v>4442</v>
      </c>
      <c r="DO35" s="100">
        <f t="shared" si="16"/>
        <v>177070945.11582157</v>
      </c>
    </row>
    <row r="36" spans="1:119" s="37" customFormat="1" ht="22.5" customHeight="1" x14ac:dyDescent="0.25">
      <c r="A36" s="89"/>
      <c r="B36" s="109">
        <v>17</v>
      </c>
      <c r="C36" s="110" t="s">
        <v>169</v>
      </c>
      <c r="D36" s="111" t="s">
        <v>170</v>
      </c>
      <c r="E36" s="93">
        <v>24257</v>
      </c>
      <c r="F36" s="113">
        <v>0.89</v>
      </c>
      <c r="G36" s="131">
        <v>1</v>
      </c>
      <c r="H36" s="101"/>
      <c r="I36" s="101"/>
      <c r="J36" s="101"/>
      <c r="K36" s="65"/>
      <c r="L36" s="113">
        <v>1.4</v>
      </c>
      <c r="M36" s="113">
        <v>1.68</v>
      </c>
      <c r="N36" s="113">
        <v>2.23</v>
      </c>
      <c r="O36" s="114">
        <v>2.57</v>
      </c>
      <c r="P36" s="115">
        <v>126</v>
      </c>
      <c r="Q36" s="116">
        <f>(P36*$E36*$F36*$G36*$L36)</f>
        <v>3808251.9719999996</v>
      </c>
      <c r="R36" s="138">
        <v>24</v>
      </c>
      <c r="S36" s="115">
        <f>(R36*$E36*$F36*$G36*$L36)</f>
        <v>725381.32799999998</v>
      </c>
      <c r="T36" s="115">
        <v>14</v>
      </c>
      <c r="U36" s="116">
        <f>(T36*$E36*$F36*$G36*$L36)</f>
        <v>423139.10800000001</v>
      </c>
      <c r="V36" s="115"/>
      <c r="W36" s="116">
        <f>(V36*$E36*$F36*$G36*$L36)</f>
        <v>0</v>
      </c>
      <c r="X36" s="115">
        <v>0</v>
      </c>
      <c r="Y36" s="116">
        <f>(X36*$E36*$F36*$G36*$L36)</f>
        <v>0</v>
      </c>
      <c r="Z36" s="116"/>
      <c r="AA36" s="116"/>
      <c r="AB36" s="115"/>
      <c r="AC36" s="116">
        <f>(AB36*$E36*$F36*$G36*$L36)</f>
        <v>0</v>
      </c>
      <c r="AD36" s="115"/>
      <c r="AE36" s="116"/>
      <c r="AF36" s="115">
        <v>40</v>
      </c>
      <c r="AG36" s="116">
        <f>(AF36*$E36*$F36*$G36*$L36)</f>
        <v>1208968.8800000001</v>
      </c>
      <c r="AH36" s="115"/>
      <c r="AI36" s="116"/>
      <c r="AJ36" s="117"/>
      <c r="AK36" s="116">
        <f t="shared" ref="AK36:AK41" si="17">(AJ36*$E36*$F36*$G36*$L36*$AK$13)</f>
        <v>0</v>
      </c>
      <c r="AL36" s="115">
        <v>40</v>
      </c>
      <c r="AM36" s="116">
        <f>(AL36*$E36*$F36*$G36*$L36)</f>
        <v>1208968.8800000001</v>
      </c>
      <c r="AN36" s="115">
        <v>35</v>
      </c>
      <c r="AO36" s="115">
        <f>(AN36*$E36*$F36*$G36*$L36)</f>
        <v>1057847.77</v>
      </c>
      <c r="AP36" s="115">
        <v>97</v>
      </c>
      <c r="AQ36" s="116">
        <f>(AP36*$E36*$F36*$G36*$M36)</f>
        <v>3518099.4408</v>
      </c>
      <c r="AR36" s="123"/>
      <c r="AS36" s="116">
        <f>(AR36*$E36*$F36*$G36*$M36)</f>
        <v>0</v>
      </c>
      <c r="AT36" s="115">
        <v>5</v>
      </c>
      <c r="AU36" s="122">
        <f>(AT36*$E36*$F36*$G36*$M36)</f>
        <v>181345.33199999999</v>
      </c>
      <c r="AV36" s="115"/>
      <c r="AW36" s="116">
        <f t="shared" ref="AW36:AW41" si="18">(AV36*$E36*$F36*$G36*$L36*$AW$13)</f>
        <v>0</v>
      </c>
      <c r="AX36" s="115"/>
      <c r="AY36" s="115">
        <f t="shared" ref="AY36:AY41" si="19">(AX36*$E36*$F36*$G36*$L36*$AY$13)</f>
        <v>0</v>
      </c>
      <c r="AZ36" s="115"/>
      <c r="BA36" s="116">
        <f t="shared" ref="BA36:BA41" si="20">(AZ36*$E36*$F36*$G36*$L36*$BA$13)</f>
        <v>0</v>
      </c>
      <c r="BB36" s="115">
        <v>0</v>
      </c>
      <c r="BC36" s="116">
        <f>(BB36*$E36*$F36*$G36*$L36)</f>
        <v>0</v>
      </c>
      <c r="BD36" s="115">
        <v>0</v>
      </c>
      <c r="BE36" s="116">
        <f t="shared" ref="BE36:BE41" si="21">(BD36*$E36*$F36*$G36*$L36*$BE$13)</f>
        <v>0</v>
      </c>
      <c r="BF36" s="115">
        <v>0</v>
      </c>
      <c r="BG36" s="116"/>
      <c r="BH36" s="115">
        <v>9</v>
      </c>
      <c r="BI36" s="116">
        <f>(BH36*$E36*$F36*$G36*$L36)</f>
        <v>272017.99800000002</v>
      </c>
      <c r="BJ36" s="115">
        <v>14</v>
      </c>
      <c r="BK36" s="116">
        <f>(BJ36*$E36*$F36*$G36*$M36)</f>
        <v>507766.92960000003</v>
      </c>
      <c r="BL36" s="115">
        <v>9</v>
      </c>
      <c r="BM36" s="116">
        <f>(BL36*$E36*$F36*$G36*$M36)</f>
        <v>326421.59759999998</v>
      </c>
      <c r="BN36" s="115">
        <v>0</v>
      </c>
      <c r="BO36" s="116">
        <f>(BN36*$E36*$F36*$G36*$M36)</f>
        <v>0</v>
      </c>
      <c r="BP36" s="115">
        <v>15</v>
      </c>
      <c r="BQ36" s="116">
        <f>(BP36*$E36*$F36*$G36*$M36)</f>
        <v>544035.99600000004</v>
      </c>
      <c r="BR36" s="115">
        <v>3</v>
      </c>
      <c r="BS36" s="116">
        <f>(BR36*$E36*$F36*$G36*$M36)</f>
        <v>108807.1992</v>
      </c>
      <c r="BT36" s="115">
        <v>12</v>
      </c>
      <c r="BU36" s="116">
        <f>(BT36*$E36*$F36*$G36*$M36)</f>
        <v>435228.79680000001</v>
      </c>
      <c r="BV36" s="115">
        <v>16</v>
      </c>
      <c r="BW36" s="124">
        <f>(BV36*$E36*$F36*$G36*$M36)</f>
        <v>580305.06239999994</v>
      </c>
      <c r="BX36" s="115"/>
      <c r="BY36" s="116">
        <f>(BX36*$E36*$F36*$G36*$L36)</f>
        <v>0</v>
      </c>
      <c r="BZ36" s="115"/>
      <c r="CA36" s="116">
        <f>(BZ36*$E36*$F36*$G36*$L36)</f>
        <v>0</v>
      </c>
      <c r="CB36" s="115">
        <v>0</v>
      </c>
      <c r="CC36" s="116">
        <f>(CB36*$E36*$F36*$G36*$L36)</f>
        <v>0</v>
      </c>
      <c r="CD36" s="115">
        <v>14</v>
      </c>
      <c r="CE36" s="116">
        <f>(CD36*$E36*$F36*$G36*$M36)</f>
        <v>507766.92960000003</v>
      </c>
      <c r="CF36" s="115"/>
      <c r="CG36" s="116">
        <f t="shared" ref="CG36:CG41" si="22">(CF36*$E36*$F36*$G36*$L36*$CG$13)</f>
        <v>0</v>
      </c>
      <c r="CH36" s="115"/>
      <c r="CI36" s="116">
        <f>(CH36*$E36*$F36*$G36*$L36)</f>
        <v>0</v>
      </c>
      <c r="CJ36" s="115">
        <v>2</v>
      </c>
      <c r="CK36" s="116">
        <f>(CJ36*$E36*$F36*$G36*$L36)</f>
        <v>60448.443999999996</v>
      </c>
      <c r="CL36" s="115">
        <v>28</v>
      </c>
      <c r="CM36" s="116">
        <f>(CL36*$E36*$F36*$G36*$L36)</f>
        <v>846278.21600000001</v>
      </c>
      <c r="CN36" s="115">
        <v>10</v>
      </c>
      <c r="CO36" s="116">
        <f>(CN36*$E36*$F36*$G36*$L36)</f>
        <v>302242.22000000003</v>
      </c>
      <c r="CP36" s="116">
        <v>2</v>
      </c>
      <c r="CQ36" s="116">
        <f>(CP36*$E36*$F36*$G36*$L36)</f>
        <v>60448.443999999996</v>
      </c>
      <c r="CR36" s="115">
        <v>45</v>
      </c>
      <c r="CS36" s="116">
        <f>(CR36*$E36*$F36*$G36*$M36)</f>
        <v>1632107.9879999999</v>
      </c>
      <c r="CT36" s="115">
        <v>20</v>
      </c>
      <c r="CU36" s="116">
        <f>(CT36*$E36*$F36*$G36*$M36)</f>
        <v>725381.32799999998</v>
      </c>
      <c r="CV36" s="115">
        <v>15</v>
      </c>
      <c r="CW36" s="116">
        <f>(CV36*$E36*$F36*$G36*$M36)</f>
        <v>544035.99600000004</v>
      </c>
      <c r="CX36" s="123">
        <v>4</v>
      </c>
      <c r="CY36" s="115">
        <f>(CX36*$E36*$F36*$G36*$M36)</f>
        <v>145076.26559999998</v>
      </c>
      <c r="CZ36" s="115"/>
      <c r="DA36" s="124">
        <f t="shared" ref="DA36:DA41" si="23">(CZ36*$E36*$F36*$G36*$M36*$DA$13)</f>
        <v>0</v>
      </c>
      <c r="DB36" s="115"/>
      <c r="DC36" s="116"/>
      <c r="DD36" s="125"/>
      <c r="DE36" s="115">
        <f>(DD36*$E36*$F36*$G36*$M36)</f>
        <v>0</v>
      </c>
      <c r="DF36" s="115">
        <v>6</v>
      </c>
      <c r="DG36" s="116">
        <f>(DF36*$E36*$F36*$G36*$M36)</f>
        <v>217614.39840000001</v>
      </c>
      <c r="DH36" s="115">
        <v>2</v>
      </c>
      <c r="DI36" s="116">
        <f>(DH36*$E36*$F36*$G36*$N36)</f>
        <v>96285.735799999995</v>
      </c>
      <c r="DJ36" s="115">
        <v>1</v>
      </c>
      <c r="DK36" s="124">
        <f>(DJ36*$E36*$F36*$G36*$O36)</f>
        <v>55483.036099999998</v>
      </c>
      <c r="DL36" s="124"/>
      <c r="DM36" s="124"/>
      <c r="DN36" s="116">
        <f t="shared" ref="DN36:DO41" si="24">SUM(P36,R36,T36,V36,X36,Z36,AB36,AD36,AF36,AH36,AJ36,AL36,AR36,AV36,AX36,CB36,AN36,BB36,BD36,BF36,CP36,BH36,BJ36,AP36,BN36,AT36,CR36,BP36,CT36,BR36,BT36,BV36,CD36,BX36,BZ36,CF36,CH36,CJ36,CL36,CN36,CV36,CX36,BL36,AZ36,CZ36,DB36,DD36,DF36,DH36,DJ36,DL36)</f>
        <v>608</v>
      </c>
      <c r="DO36" s="116">
        <f t="shared" si="24"/>
        <v>20099755.291899998</v>
      </c>
    </row>
    <row r="37" spans="1:119" s="37" customFormat="1" ht="22.5" customHeight="1" x14ac:dyDescent="0.25">
      <c r="A37" s="89"/>
      <c r="B37" s="109">
        <v>18</v>
      </c>
      <c r="C37" s="110" t="s">
        <v>171</v>
      </c>
      <c r="D37" s="111" t="s">
        <v>172</v>
      </c>
      <c r="E37" s="93">
        <v>24257</v>
      </c>
      <c r="F37" s="112">
        <v>2.0099999999999998</v>
      </c>
      <c r="G37" s="131">
        <v>1</v>
      </c>
      <c r="H37" s="101"/>
      <c r="I37" s="101"/>
      <c r="J37" s="101"/>
      <c r="K37" s="65"/>
      <c r="L37" s="113">
        <v>1.4</v>
      </c>
      <c r="M37" s="113">
        <v>1.68</v>
      </c>
      <c r="N37" s="113">
        <v>2.23</v>
      </c>
      <c r="O37" s="114">
        <v>2.57</v>
      </c>
      <c r="P37" s="115">
        <v>109</v>
      </c>
      <c r="Q37" s="116">
        <f t="shared" ref="Q37:Q41" si="25">(P37*$E37*$F37*$G37*$L37*$Q$13)</f>
        <v>8184277.8402000004</v>
      </c>
      <c r="R37" s="138">
        <v>1</v>
      </c>
      <c r="S37" s="115">
        <f>(R37*$E37*$F37*$G37*$L37*$S$13)</f>
        <v>75085.117799999993</v>
      </c>
      <c r="T37" s="115">
        <v>54</v>
      </c>
      <c r="U37" s="116">
        <f>(T37*$E37*$F37*$G37*$L37*$U$13)</f>
        <v>4537461.9278519992</v>
      </c>
      <c r="V37" s="115"/>
      <c r="W37" s="116">
        <f>(V37*$E37*$F37*$G37*$L37*$W$13)</f>
        <v>0</v>
      </c>
      <c r="X37" s="115">
        <v>0</v>
      </c>
      <c r="Y37" s="116">
        <f>(X37*$E37*$F37*$G37*$L37*$Y$13)</f>
        <v>0</v>
      </c>
      <c r="Z37" s="116"/>
      <c r="AA37" s="116"/>
      <c r="AB37" s="115"/>
      <c r="AC37" s="116">
        <f>(AB37*$E37*$F37*$G37*$L37*$AC$13)</f>
        <v>0</v>
      </c>
      <c r="AD37" s="115"/>
      <c r="AE37" s="116"/>
      <c r="AF37" s="115">
        <v>26</v>
      </c>
      <c r="AG37" s="116">
        <f>(AF37*$E37*$F37*$G37*$L37*$AG$13)</f>
        <v>1952213.0627999997</v>
      </c>
      <c r="AH37" s="115"/>
      <c r="AI37" s="116"/>
      <c r="AJ37" s="117"/>
      <c r="AK37" s="116">
        <f t="shared" si="17"/>
        <v>0</v>
      </c>
      <c r="AL37" s="115">
        <v>10</v>
      </c>
      <c r="AM37" s="116">
        <f>(AL37*$E37*$F37*$G37*$L37*$AM$13)</f>
        <v>750851.17799999996</v>
      </c>
      <c r="AN37" s="115">
        <v>73</v>
      </c>
      <c r="AO37" s="115">
        <f>(AN37*$E37*$F37*$G37*$L37*$AO$13)</f>
        <v>5481213.5993999997</v>
      </c>
      <c r="AP37" s="115">
        <v>8</v>
      </c>
      <c r="AQ37" s="116">
        <f>(AP37*$E37*$F37*$G37*$M37*$AQ$13)</f>
        <v>720817.13087999984</v>
      </c>
      <c r="AR37" s="123"/>
      <c r="AS37" s="116">
        <f>(AR37*$E37*$F37*$G37*$M37*$AS$13)</f>
        <v>0</v>
      </c>
      <c r="AT37" s="115">
        <v>0</v>
      </c>
      <c r="AU37" s="122">
        <f>(AT37*$E37*$F37*$G37*$M37*$AU$13)</f>
        <v>0</v>
      </c>
      <c r="AV37" s="115"/>
      <c r="AW37" s="116">
        <f t="shared" si="18"/>
        <v>0</v>
      </c>
      <c r="AX37" s="115"/>
      <c r="AY37" s="115">
        <f t="shared" si="19"/>
        <v>0</v>
      </c>
      <c r="AZ37" s="115"/>
      <c r="BA37" s="116">
        <f t="shared" si="20"/>
        <v>0</v>
      </c>
      <c r="BB37" s="115">
        <v>0</v>
      </c>
      <c r="BC37" s="116">
        <f>(BB37*$E37*$F37*$G37*$L37*$BC$13)</f>
        <v>0</v>
      </c>
      <c r="BD37" s="115">
        <v>0</v>
      </c>
      <c r="BE37" s="116">
        <f t="shared" si="21"/>
        <v>0</v>
      </c>
      <c r="BF37" s="115">
        <v>0</v>
      </c>
      <c r="BG37" s="116">
        <f>(BF37*$E37*$F37*$G37*$L37*$BG$13)</f>
        <v>0</v>
      </c>
      <c r="BH37" s="115">
        <v>2</v>
      </c>
      <c r="BI37" s="116">
        <f>(BH37*$E37*$F37*$G37*$L37*$BI$13)</f>
        <v>163822.07519999996</v>
      </c>
      <c r="BJ37" s="115">
        <v>1</v>
      </c>
      <c r="BK37" s="116">
        <f>(BJ37*$E37*$F37*$G37*$M37*$BK$13)</f>
        <v>90102.14135999998</v>
      </c>
      <c r="BL37" s="115">
        <v>1</v>
      </c>
      <c r="BM37" s="116">
        <f>(BL37*$E37*$F37*$G37*$M37*$BM$13)</f>
        <v>81911.037599999981</v>
      </c>
      <c r="BN37" s="115">
        <v>0</v>
      </c>
      <c r="BO37" s="116">
        <f>(BN37*$E37*$F37*$G37*$M37*$BO$13)</f>
        <v>0</v>
      </c>
      <c r="BP37" s="132">
        <v>1</v>
      </c>
      <c r="BQ37" s="116">
        <f>(BP37*$E37*$F37*$G37*$M37*$BQ$13)</f>
        <v>81911.037599999981</v>
      </c>
      <c r="BR37" s="115">
        <v>2</v>
      </c>
      <c r="BS37" s="116">
        <f>(BR37*$E37*$F37*$G37*$M37*$BS$13)</f>
        <v>147439.86767999997</v>
      </c>
      <c r="BT37" s="115">
        <v>0</v>
      </c>
      <c r="BU37" s="116">
        <f>(BT37*$E37*$F37*$G37*$M37*$BU$13)</f>
        <v>0</v>
      </c>
      <c r="BV37" s="115">
        <v>1</v>
      </c>
      <c r="BW37" s="124">
        <f>(BV37*$E37*$F37*$G37*$M37*$BW$13)</f>
        <v>98293.245119999978</v>
      </c>
      <c r="BX37" s="115"/>
      <c r="BY37" s="116">
        <f>(BX37*$E37*$F37*$G37*$L37*$BY$13)</f>
        <v>0</v>
      </c>
      <c r="BZ37" s="115"/>
      <c r="CA37" s="116">
        <f>(BZ37*$E37*$F37*$G37*$L37*$CA$13)</f>
        <v>0</v>
      </c>
      <c r="CB37" s="115">
        <v>0</v>
      </c>
      <c r="CC37" s="116">
        <f>(CB37*$E37*$F37*$G37*$L37*$CC$13)</f>
        <v>0</v>
      </c>
      <c r="CD37" s="115">
        <v>0</v>
      </c>
      <c r="CE37" s="116">
        <f>(CD37*$E37*$F37*$G37*$M37*$CE$13)</f>
        <v>0</v>
      </c>
      <c r="CF37" s="115"/>
      <c r="CG37" s="116">
        <f t="shared" si="22"/>
        <v>0</v>
      </c>
      <c r="CH37" s="115"/>
      <c r="CI37" s="116">
        <f>(CH37*$E37*$F37*$G37*$L37*$CI$13)</f>
        <v>0</v>
      </c>
      <c r="CJ37" s="115"/>
      <c r="CK37" s="116">
        <f>(CJ37*$E37*$F37*$G37*$L37*$CK$13)</f>
        <v>0</v>
      </c>
      <c r="CL37" s="115">
        <v>18</v>
      </c>
      <c r="CM37" s="116">
        <f>(CL37*$E37*$F37*$G37*$L37*$CM$13)</f>
        <v>1228665.5639999998</v>
      </c>
      <c r="CN37" s="115">
        <v>0</v>
      </c>
      <c r="CO37" s="116">
        <f>(CN37*$E37*$F37*$G37*$L37*$CO$13)</f>
        <v>0</v>
      </c>
      <c r="CP37" s="115">
        <v>0</v>
      </c>
      <c r="CQ37" s="116">
        <f>(CP37*$E37*$F37*$G37*$L37*$CQ$13)</f>
        <v>0</v>
      </c>
      <c r="CR37" s="115">
        <v>2</v>
      </c>
      <c r="CS37" s="116">
        <f>(CR37*$E37*$F37*$G37*$M37*$CS$13)</f>
        <v>163822.07519999996</v>
      </c>
      <c r="CT37" s="115"/>
      <c r="CU37" s="116">
        <f>(CT37*$E37*$F37*$G37*$M37*$CU$13)</f>
        <v>0</v>
      </c>
      <c r="CV37" s="115">
        <v>2</v>
      </c>
      <c r="CW37" s="116">
        <f>(CV37*$E37*$F37*$G37*$M37*$CW$13)</f>
        <v>163822.07519999996</v>
      </c>
      <c r="CX37" s="123">
        <v>5</v>
      </c>
      <c r="CY37" s="115">
        <f>(CX37*$E37*$F37*$G37*$M37*$CY$13)</f>
        <v>368599.6692</v>
      </c>
      <c r="CZ37" s="115">
        <v>0</v>
      </c>
      <c r="DA37" s="124">
        <f t="shared" si="23"/>
        <v>0</v>
      </c>
      <c r="DB37" s="115">
        <v>0</v>
      </c>
      <c r="DC37" s="116">
        <f>(DB37*$E37*$F37*$G37*$M37*$DC$13)</f>
        <v>0</v>
      </c>
      <c r="DD37" s="125"/>
      <c r="DE37" s="115">
        <f>(DD37*$E37*$F37*$G37*$M37*$DE$13)</f>
        <v>0</v>
      </c>
      <c r="DF37" s="115">
        <v>1</v>
      </c>
      <c r="DG37" s="116">
        <f>(DF37*$E37*$F37*$G37*$M37*$DG$13)</f>
        <v>81911.037599999981</v>
      </c>
      <c r="DH37" s="115"/>
      <c r="DI37" s="116">
        <f>(DH37*$E37*$F37*$G37*$N37*$DI$13)</f>
        <v>0</v>
      </c>
      <c r="DJ37" s="115"/>
      <c r="DK37" s="124">
        <f>(DJ37*$E37*$F37*$G37*$O37*$DK$13)</f>
        <v>0</v>
      </c>
      <c r="DL37" s="124"/>
      <c r="DM37" s="124"/>
      <c r="DN37" s="116">
        <f t="shared" si="24"/>
        <v>317</v>
      </c>
      <c r="DO37" s="116">
        <f t="shared" si="24"/>
        <v>24372219.682691988</v>
      </c>
    </row>
    <row r="38" spans="1:119" s="37" customFormat="1" ht="22.5" customHeight="1" x14ac:dyDescent="0.25">
      <c r="A38" s="89"/>
      <c r="B38" s="109">
        <v>19</v>
      </c>
      <c r="C38" s="110" t="s">
        <v>173</v>
      </c>
      <c r="D38" s="111" t="s">
        <v>174</v>
      </c>
      <c r="E38" s="93">
        <v>24257</v>
      </c>
      <c r="F38" s="112">
        <v>0.86</v>
      </c>
      <c r="G38" s="131">
        <v>1</v>
      </c>
      <c r="H38" s="101"/>
      <c r="I38" s="101"/>
      <c r="J38" s="101"/>
      <c r="K38" s="65"/>
      <c r="L38" s="113">
        <v>1.4</v>
      </c>
      <c r="M38" s="113">
        <v>1.68</v>
      </c>
      <c r="N38" s="113">
        <v>2.23</v>
      </c>
      <c r="O38" s="114">
        <v>2.57</v>
      </c>
      <c r="P38" s="115">
        <v>21</v>
      </c>
      <c r="Q38" s="116">
        <f t="shared" si="25"/>
        <v>674645.38679999998</v>
      </c>
      <c r="R38" s="138">
        <v>5</v>
      </c>
      <c r="S38" s="115">
        <f>(R38*$E38*$F38*$G38*$L38*$S$13)</f>
        <v>160629.85399999999</v>
      </c>
      <c r="T38" s="115">
        <v>5</v>
      </c>
      <c r="U38" s="116">
        <f>(T38*$E38*$F38*$G38*$L38*$U$13)</f>
        <v>179759.40933999998</v>
      </c>
      <c r="V38" s="115"/>
      <c r="W38" s="116">
        <f>(V38*$E38*$F38*$G38*$L38*$W$13)</f>
        <v>0</v>
      </c>
      <c r="X38" s="115">
        <v>0</v>
      </c>
      <c r="Y38" s="116">
        <f>(X38*$E38*$F38*$G38*$L38*$Y$13)</f>
        <v>0</v>
      </c>
      <c r="Z38" s="116"/>
      <c r="AA38" s="116"/>
      <c r="AB38" s="115"/>
      <c r="AC38" s="116">
        <f>(AB38*$E38*$F38*$G38*$L38*$AC$13)</f>
        <v>0</v>
      </c>
      <c r="AD38" s="115"/>
      <c r="AE38" s="116"/>
      <c r="AF38" s="115">
        <v>22</v>
      </c>
      <c r="AG38" s="116">
        <f>(AF38*$E38*$F38*$G38*$L38*$AG$13)</f>
        <v>706771.35759999999</v>
      </c>
      <c r="AH38" s="115"/>
      <c r="AI38" s="116"/>
      <c r="AJ38" s="117"/>
      <c r="AK38" s="116">
        <f t="shared" si="17"/>
        <v>0</v>
      </c>
      <c r="AL38" s="115">
        <v>15</v>
      </c>
      <c r="AM38" s="116">
        <f>(AL38*$E38*$F38*$G38*$L38*$AM$13)</f>
        <v>481889.56200000003</v>
      </c>
      <c r="AN38" s="115">
        <v>9</v>
      </c>
      <c r="AO38" s="115">
        <f>(AN38*$E38*$F38*$G38*$L38*$AO$13)</f>
        <v>289133.73719999997</v>
      </c>
      <c r="AP38" s="115">
        <v>16</v>
      </c>
      <c r="AQ38" s="116">
        <f>(AP38*$E38*$F38*$G38*$M38*$AQ$13)</f>
        <v>616818.63936000003</v>
      </c>
      <c r="AR38" s="123"/>
      <c r="AS38" s="116">
        <f>(AR38*$E38*$F38*$G38*$M38*$AS$13)</f>
        <v>0</v>
      </c>
      <c r="AT38" s="115">
        <v>4</v>
      </c>
      <c r="AU38" s="122">
        <f>(AT38*$E38*$F38*$G38*$M38*$AU$13)</f>
        <v>154204.65984000001</v>
      </c>
      <c r="AV38" s="115"/>
      <c r="AW38" s="116">
        <f t="shared" si="18"/>
        <v>0</v>
      </c>
      <c r="AX38" s="115">
        <v>0</v>
      </c>
      <c r="AY38" s="115">
        <f t="shared" si="19"/>
        <v>0</v>
      </c>
      <c r="AZ38" s="115"/>
      <c r="BA38" s="116">
        <f t="shared" si="20"/>
        <v>0</v>
      </c>
      <c r="BB38" s="115">
        <v>0</v>
      </c>
      <c r="BC38" s="116">
        <f>(BB38*$E38*$F38*$G38*$L38*$BC$13)</f>
        <v>0</v>
      </c>
      <c r="BD38" s="115">
        <v>0</v>
      </c>
      <c r="BE38" s="116">
        <f t="shared" si="21"/>
        <v>0</v>
      </c>
      <c r="BF38" s="115">
        <v>0</v>
      </c>
      <c r="BG38" s="116">
        <f>(BF38*$E38*$F38*$G38*$L38*$BG$13)</f>
        <v>0</v>
      </c>
      <c r="BH38" s="115">
        <v>7</v>
      </c>
      <c r="BI38" s="116">
        <f>(BH38*$E38*$F38*$G38*$L38*$BI$13)</f>
        <v>245325.59519999992</v>
      </c>
      <c r="BJ38" s="115">
        <v>6</v>
      </c>
      <c r="BK38" s="116">
        <f>(BJ38*$E38*$F38*$G38*$M38*$BK$13)</f>
        <v>231306.98976</v>
      </c>
      <c r="BL38" s="115">
        <v>0</v>
      </c>
      <c r="BM38" s="116">
        <f>(BL38*$E38*$F38*$G38*$M38*$BM$13)</f>
        <v>0</v>
      </c>
      <c r="BN38" s="115">
        <v>0</v>
      </c>
      <c r="BO38" s="116">
        <f>(BN38*$E38*$F38*$G38*$M38*$BO$13)</f>
        <v>0</v>
      </c>
      <c r="BP38" s="132">
        <v>4</v>
      </c>
      <c r="BQ38" s="116">
        <f>(BP38*$E38*$F38*$G38*$M38*$BQ$13)</f>
        <v>140186.05439999999</v>
      </c>
      <c r="BR38" s="115">
        <v>5</v>
      </c>
      <c r="BS38" s="116">
        <f>(BR38*$E38*$F38*$G38*$M38*$BS$13)</f>
        <v>157709.31119999997</v>
      </c>
      <c r="BT38" s="115">
        <v>9</v>
      </c>
      <c r="BU38" s="116">
        <f>(BT38*$E38*$F38*$G38*$M38*$BU$13)</f>
        <v>378502.34687999997</v>
      </c>
      <c r="BV38" s="115">
        <v>10</v>
      </c>
      <c r="BW38" s="124">
        <f>(BV38*$E38*$F38*$G38*$M38*$BW$13)</f>
        <v>420558.16319999989</v>
      </c>
      <c r="BX38" s="115">
        <v>0</v>
      </c>
      <c r="BY38" s="116">
        <f>(BX38*$E38*$F38*$G38*$L38*$BY$13)</f>
        <v>0</v>
      </c>
      <c r="BZ38" s="115"/>
      <c r="CA38" s="116">
        <f>(BZ38*$E38*$F38*$G38*$L38*$CA$13)</f>
        <v>0</v>
      </c>
      <c r="CB38" s="115">
        <v>0</v>
      </c>
      <c r="CC38" s="116">
        <f>(CB38*$E38*$F38*$G38*$L38*$CC$13)</f>
        <v>0</v>
      </c>
      <c r="CD38" s="115">
        <v>3</v>
      </c>
      <c r="CE38" s="116">
        <f>(CD38*$E38*$F38*$G38*$M38*$CE$13)</f>
        <v>105139.54079999999</v>
      </c>
      <c r="CF38" s="115"/>
      <c r="CG38" s="116">
        <f t="shared" si="22"/>
        <v>0</v>
      </c>
      <c r="CH38" s="115"/>
      <c r="CI38" s="116">
        <f>(CH38*$E38*$F38*$G38*$L38*$CI$13)</f>
        <v>0</v>
      </c>
      <c r="CJ38" s="115"/>
      <c r="CK38" s="116">
        <f>(CJ38*$E38*$F38*$G38*$L38*$CK$13)</f>
        <v>0</v>
      </c>
      <c r="CL38" s="115">
        <v>12</v>
      </c>
      <c r="CM38" s="116">
        <f>(CL38*$E38*$F38*$G38*$L38*$CM$13)</f>
        <v>350465.13599999994</v>
      </c>
      <c r="CN38" s="115">
        <v>15</v>
      </c>
      <c r="CO38" s="116">
        <f>(CN38*$E38*$F38*$G38*$L38*$CO$13)</f>
        <v>394273.27799999999</v>
      </c>
      <c r="CP38" s="115"/>
      <c r="CQ38" s="116">
        <f>(CP38*$E38*$F38*$G38*$L38*$CQ$13)</f>
        <v>0</v>
      </c>
      <c r="CR38" s="115">
        <v>14</v>
      </c>
      <c r="CS38" s="116">
        <f>(CR38*$E38*$F38*$G38*$M38*$CS$13)</f>
        <v>490651.1903999999</v>
      </c>
      <c r="CT38" s="115">
        <v>3</v>
      </c>
      <c r="CU38" s="116">
        <f>(CT38*$E38*$F38*$G38*$M38*$CU$13)</f>
        <v>105139.54079999999</v>
      </c>
      <c r="CV38" s="115">
        <v>4</v>
      </c>
      <c r="CW38" s="116">
        <f>(CV38*$E38*$F38*$G38*$M38*$CW$13)</f>
        <v>140186.05439999999</v>
      </c>
      <c r="CX38" s="123">
        <v>10</v>
      </c>
      <c r="CY38" s="115">
        <f>(CX38*$E38*$F38*$G38*$M38*$CY$13)</f>
        <v>315418.62239999993</v>
      </c>
      <c r="CZ38" s="115">
        <v>0</v>
      </c>
      <c r="DA38" s="124">
        <f t="shared" si="23"/>
        <v>0</v>
      </c>
      <c r="DB38" s="115">
        <v>1</v>
      </c>
      <c r="DC38" s="116">
        <f>(DB38*$E38*$F38*$G38*$M38*$DC$13)</f>
        <v>35046.513599999998</v>
      </c>
      <c r="DD38" s="125">
        <v>1</v>
      </c>
      <c r="DE38" s="115">
        <f>(DD38*$E38*$F38*$G38*$M38*$DE$13)</f>
        <v>35046.513599999998</v>
      </c>
      <c r="DF38" s="115">
        <v>5</v>
      </c>
      <c r="DG38" s="116">
        <f>(DF38*$E38*$F38*$G38*$M38*$DG$13)</f>
        <v>175232.56799999997</v>
      </c>
      <c r="DH38" s="115">
        <v>5</v>
      </c>
      <c r="DI38" s="116">
        <f>(DH38*$E38*$F38*$G38*$N38*$DI$13)</f>
        <v>186080.2984</v>
      </c>
      <c r="DJ38" s="115">
        <v>5</v>
      </c>
      <c r="DK38" s="124">
        <f>(DJ38*$E38*$F38*$G38*$O38*$DK$13)</f>
        <v>214451.28559999997</v>
      </c>
      <c r="DL38" s="124"/>
      <c r="DM38" s="124"/>
      <c r="DN38" s="116">
        <f t="shared" si="24"/>
        <v>216</v>
      </c>
      <c r="DO38" s="116">
        <f t="shared" si="24"/>
        <v>7384571.6087799985</v>
      </c>
    </row>
    <row r="39" spans="1:119" s="37" customFormat="1" ht="22.5" customHeight="1" x14ac:dyDescent="0.25">
      <c r="A39" s="89"/>
      <c r="B39" s="109">
        <v>20</v>
      </c>
      <c r="C39" s="110" t="s">
        <v>175</v>
      </c>
      <c r="D39" s="111" t="s">
        <v>176</v>
      </c>
      <c r="E39" s="93">
        <v>24257</v>
      </c>
      <c r="F39" s="112">
        <v>1.21</v>
      </c>
      <c r="G39" s="131">
        <v>1</v>
      </c>
      <c r="H39" s="101"/>
      <c r="I39" s="101"/>
      <c r="J39" s="101"/>
      <c r="K39" s="65"/>
      <c r="L39" s="113">
        <v>1.4</v>
      </c>
      <c r="M39" s="113">
        <v>1.68</v>
      </c>
      <c r="N39" s="113">
        <v>2.23</v>
      </c>
      <c r="O39" s="114">
        <v>2.57</v>
      </c>
      <c r="P39" s="115">
        <v>191</v>
      </c>
      <c r="Q39" s="116">
        <f t="shared" si="25"/>
        <v>8633294.3158</v>
      </c>
      <c r="R39" s="138">
        <v>12</v>
      </c>
      <c r="S39" s="115">
        <f>(R39*$E39*$F39*$G39*$L39*$S$13)</f>
        <v>542405.92559999996</v>
      </c>
      <c r="T39" s="115">
        <v>4</v>
      </c>
      <c r="U39" s="116">
        <f>(T39*$E39*$F39*$G39*$L39*$U$13)</f>
        <v>202333.84679199997</v>
      </c>
      <c r="V39" s="115"/>
      <c r="W39" s="116">
        <f>(V39*$E39*$F39*$G39*$L39*$W$13)</f>
        <v>0</v>
      </c>
      <c r="X39" s="115">
        <v>1</v>
      </c>
      <c r="Y39" s="116">
        <f>(X39*$E39*$F39*$G39*$L39*$Y$13)</f>
        <v>57527.901199999986</v>
      </c>
      <c r="Z39" s="116"/>
      <c r="AA39" s="116"/>
      <c r="AB39" s="115"/>
      <c r="AC39" s="116">
        <f>(AB39*$E39*$F39*$G39*$L39*$AC$13)</f>
        <v>0</v>
      </c>
      <c r="AD39" s="115"/>
      <c r="AE39" s="116"/>
      <c r="AF39" s="115">
        <v>102</v>
      </c>
      <c r="AG39" s="116">
        <f>(AF39*$E39*$F39*$G39*$L39*$AG$13)</f>
        <v>4610450.3676000005</v>
      </c>
      <c r="AH39" s="115"/>
      <c r="AI39" s="116"/>
      <c r="AJ39" s="117"/>
      <c r="AK39" s="116">
        <f t="shared" si="17"/>
        <v>0</v>
      </c>
      <c r="AL39" s="115">
        <v>61</v>
      </c>
      <c r="AM39" s="116">
        <f>(AL39*$E39*$F39*$G39*$L39*$AM$13)</f>
        <v>2757230.1217999998</v>
      </c>
      <c r="AN39" s="115">
        <v>128</v>
      </c>
      <c r="AO39" s="115">
        <f>(AN39*$E39*$F39*$G39*$L39*$AO$13)</f>
        <v>5785663.2063999996</v>
      </c>
      <c r="AP39" s="115">
        <v>40</v>
      </c>
      <c r="AQ39" s="116">
        <f>(AP39*$E39*$F39*$G39*$M39*$AQ$13)</f>
        <v>2169623.7023999998</v>
      </c>
      <c r="AR39" s="123"/>
      <c r="AS39" s="116">
        <f>(AR39*$E39*$F39*$G39*$M39*$AS$13)</f>
        <v>0</v>
      </c>
      <c r="AT39" s="115">
        <v>2</v>
      </c>
      <c r="AU39" s="122">
        <f>(AT39*$E39*$F39*$G39*$M39*$AU$13)</f>
        <v>108481.18511999999</v>
      </c>
      <c r="AV39" s="115"/>
      <c r="AW39" s="116">
        <f t="shared" si="18"/>
        <v>0</v>
      </c>
      <c r="AX39" s="115">
        <v>0</v>
      </c>
      <c r="AY39" s="115">
        <f t="shared" si="19"/>
        <v>0</v>
      </c>
      <c r="AZ39" s="115"/>
      <c r="BA39" s="116">
        <f t="shared" si="20"/>
        <v>0</v>
      </c>
      <c r="BB39" s="115"/>
      <c r="BC39" s="116">
        <f>(BB39*$E39*$F39*$G39*$L39*$BC$13)</f>
        <v>0</v>
      </c>
      <c r="BD39" s="115"/>
      <c r="BE39" s="116">
        <f t="shared" si="21"/>
        <v>0</v>
      </c>
      <c r="BF39" s="115"/>
      <c r="BG39" s="116">
        <f>(BF39*$E39*$F39*$G39*$L39*$BG$13)</f>
        <v>0</v>
      </c>
      <c r="BH39" s="115">
        <v>0</v>
      </c>
      <c r="BI39" s="116">
        <f>(BH39*$E39*$F39*$G39*$L39*$BI$13)</f>
        <v>0</v>
      </c>
      <c r="BJ39" s="115">
        <v>35</v>
      </c>
      <c r="BK39" s="116">
        <f>(BJ39*$E39*$F39*$G39*$M39*$BK$13)</f>
        <v>1898420.7396</v>
      </c>
      <c r="BL39" s="115">
        <v>0</v>
      </c>
      <c r="BM39" s="116">
        <f>(BL39*$E39*$F39*$G39*$M39*$BM$13)</f>
        <v>0</v>
      </c>
      <c r="BN39" s="115"/>
      <c r="BO39" s="116">
        <f>(BN39*$E39*$F39*$G39*$M39*$BO$13)</f>
        <v>0</v>
      </c>
      <c r="BP39" s="132">
        <v>19</v>
      </c>
      <c r="BQ39" s="116">
        <f>(BP39*$E39*$F39*$G39*$M39*$BQ$13)</f>
        <v>936882.96239999984</v>
      </c>
      <c r="BR39" s="115">
        <v>14</v>
      </c>
      <c r="BS39" s="116">
        <f>(BR39*$E39*$F39*$G39*$M39*$BS$13)</f>
        <v>621301.33296000003</v>
      </c>
      <c r="BT39" s="115">
        <v>33</v>
      </c>
      <c r="BU39" s="116">
        <f>(BT39*$E39*$F39*$G39*$M39*$BU$13)</f>
        <v>1952661.3321599998</v>
      </c>
      <c r="BV39" s="115">
        <v>12</v>
      </c>
      <c r="BW39" s="124">
        <f>(BV39*$E39*$F39*$G39*$M39*$BW$13)</f>
        <v>710058.66623999993</v>
      </c>
      <c r="BX39" s="115"/>
      <c r="BY39" s="116">
        <f>(BX39*$E39*$F39*$G39*$L39*$BY$13)</f>
        <v>0</v>
      </c>
      <c r="BZ39" s="115"/>
      <c r="CA39" s="116">
        <f>(BZ39*$E39*$F39*$G39*$L39*$CA$13)</f>
        <v>0</v>
      </c>
      <c r="CB39" s="115"/>
      <c r="CC39" s="116">
        <f>(CB39*$E39*$F39*$G39*$L39*$CC$13)</f>
        <v>0</v>
      </c>
      <c r="CD39" s="115">
        <v>16</v>
      </c>
      <c r="CE39" s="116">
        <f>(CD39*$E39*$F39*$G39*$M39*$CE$13)</f>
        <v>788954.07359999989</v>
      </c>
      <c r="CF39" s="115"/>
      <c r="CG39" s="116">
        <f t="shared" si="22"/>
        <v>0</v>
      </c>
      <c r="CH39" s="115"/>
      <c r="CI39" s="116">
        <f>(CH39*$E39*$F39*$G39*$L39*$CI$13)</f>
        <v>0</v>
      </c>
      <c r="CJ39" s="115"/>
      <c r="CK39" s="116">
        <f>(CJ39*$E39*$F39*$G39*$L39*$CK$13)</f>
        <v>0</v>
      </c>
      <c r="CL39" s="115">
        <v>8</v>
      </c>
      <c r="CM39" s="116">
        <f>(CL39*$E39*$F39*$G39*$L39*$CM$13)</f>
        <v>328730.86399999994</v>
      </c>
      <c r="CN39" s="115">
        <v>14</v>
      </c>
      <c r="CO39" s="116">
        <f>(CN39*$E39*$F39*$G39*$L39*$CO$13)</f>
        <v>517751.11080000002</v>
      </c>
      <c r="CP39" s="115">
        <v>15</v>
      </c>
      <c r="CQ39" s="116">
        <f>(CP39*$E39*$F39*$G39*$L39*$CQ$13)</f>
        <v>616370.37</v>
      </c>
      <c r="CR39" s="115">
        <v>44</v>
      </c>
      <c r="CS39" s="116">
        <f>(CR39*$E39*$F39*$G39*$M39*$CS$13)</f>
        <v>2169623.7023999998</v>
      </c>
      <c r="CT39" s="115">
        <v>4</v>
      </c>
      <c r="CU39" s="116">
        <f>(CT39*$E39*$F39*$G39*$M39*$CU$13)</f>
        <v>197238.51839999997</v>
      </c>
      <c r="CV39" s="115">
        <v>30</v>
      </c>
      <c r="CW39" s="116">
        <f>(CV39*$E39*$F39*$G39*$M39*$CW$13)</f>
        <v>1479288.8879999998</v>
      </c>
      <c r="CX39" s="123">
        <v>9</v>
      </c>
      <c r="CY39" s="115">
        <f>(CX39*$E39*$F39*$G39*$M39*$CY$13)</f>
        <v>399407.99975999992</v>
      </c>
      <c r="CZ39" s="115"/>
      <c r="DA39" s="124">
        <f t="shared" si="23"/>
        <v>0</v>
      </c>
      <c r="DB39" s="115">
        <v>0</v>
      </c>
      <c r="DC39" s="116">
        <f>(DB39*$E39*$F39*$G39*$M39*$DC$13)</f>
        <v>0</v>
      </c>
      <c r="DD39" s="125"/>
      <c r="DE39" s="115">
        <f>(DD39*$E39*$F39*$G39*$M39*$DE$13)</f>
        <v>0</v>
      </c>
      <c r="DF39" s="115">
        <v>11</v>
      </c>
      <c r="DG39" s="116">
        <f>(DF39*$E39*$F39*$G39*$M39*$DG$13)</f>
        <v>542405.92559999996</v>
      </c>
      <c r="DH39" s="115"/>
      <c r="DI39" s="116">
        <f>(DH39*$E39*$F39*$G39*$N39*$DI$13)</f>
        <v>0</v>
      </c>
      <c r="DJ39" s="115">
        <v>3</v>
      </c>
      <c r="DK39" s="124">
        <f>(DJ39*$E39*$F39*$G39*$O39*$DK$13)</f>
        <v>181036.78296000001</v>
      </c>
      <c r="DL39" s="124"/>
      <c r="DM39" s="124"/>
      <c r="DN39" s="116">
        <f t="shared" si="24"/>
        <v>808</v>
      </c>
      <c r="DO39" s="116">
        <f t="shared" si="24"/>
        <v>38207143.841591991</v>
      </c>
    </row>
    <row r="40" spans="1:119" s="37" customFormat="1" ht="22.5" customHeight="1" x14ac:dyDescent="0.25">
      <c r="A40" s="89"/>
      <c r="B40" s="109">
        <v>21</v>
      </c>
      <c r="C40" s="110" t="s">
        <v>177</v>
      </c>
      <c r="D40" s="111" t="s">
        <v>178</v>
      </c>
      <c r="E40" s="93">
        <v>24257</v>
      </c>
      <c r="F40" s="112">
        <v>0.87</v>
      </c>
      <c r="G40" s="131">
        <v>1</v>
      </c>
      <c r="H40" s="101"/>
      <c r="I40" s="101"/>
      <c r="J40" s="101"/>
      <c r="K40" s="65"/>
      <c r="L40" s="113">
        <v>1.4</v>
      </c>
      <c r="M40" s="113">
        <v>1.68</v>
      </c>
      <c r="N40" s="113">
        <v>2.23</v>
      </c>
      <c r="O40" s="114">
        <v>2.57</v>
      </c>
      <c r="P40" s="115">
        <v>344</v>
      </c>
      <c r="Q40" s="116">
        <f t="shared" si="25"/>
        <v>11179837.838400001</v>
      </c>
      <c r="R40" s="138">
        <v>115</v>
      </c>
      <c r="S40" s="115">
        <f>(R40*$E40*$F40*$G40*$L40*$S$13)</f>
        <v>3737445.7889999999</v>
      </c>
      <c r="T40" s="115">
        <v>4</v>
      </c>
      <c r="U40" s="116">
        <f>(T40*$E40*$F40*$G40*$L40*$U$13)</f>
        <v>145479.70802399999</v>
      </c>
      <c r="V40" s="115"/>
      <c r="W40" s="116">
        <f>(V40*$E40*$F40*$G40*$L40*$W$13)</f>
        <v>0</v>
      </c>
      <c r="X40" s="115">
        <v>0</v>
      </c>
      <c r="Y40" s="116">
        <f>(X40*$E40*$F40*$G40*$L40*$Y$13)</f>
        <v>0</v>
      </c>
      <c r="Z40" s="116"/>
      <c r="AA40" s="116"/>
      <c r="AB40" s="115"/>
      <c r="AC40" s="116">
        <f>(AB40*$E40*$F40*$G40*$L40*$AC$13)</f>
        <v>0</v>
      </c>
      <c r="AD40" s="115"/>
      <c r="AE40" s="116"/>
      <c r="AF40" s="115">
        <v>279</v>
      </c>
      <c r="AG40" s="116">
        <f>(AF40*$E40*$F40*$G40*$L40*$AG$13)</f>
        <v>9067368.4793999996</v>
      </c>
      <c r="AH40" s="115"/>
      <c r="AI40" s="116"/>
      <c r="AJ40" s="117"/>
      <c r="AK40" s="116">
        <f t="shared" si="17"/>
        <v>0</v>
      </c>
      <c r="AL40" s="115">
        <v>100</v>
      </c>
      <c r="AM40" s="116">
        <f>(AL40*$E40*$F40*$G40*$L40*$AM$13)</f>
        <v>3249952.86</v>
      </c>
      <c r="AN40" s="115">
        <v>112</v>
      </c>
      <c r="AO40" s="115">
        <f>(AN40*$E40*$F40*$G40*$L40*$AO$13)</f>
        <v>3639947.2032000003</v>
      </c>
      <c r="AP40" s="115">
        <v>428</v>
      </c>
      <c r="AQ40" s="116">
        <f>(AP40*$E40*$F40*$G40*$M40*$AQ$13)</f>
        <v>16691757.88896</v>
      </c>
      <c r="AR40" s="123"/>
      <c r="AS40" s="116">
        <f>(AR40*$E40*$F40*$G40*$M40*$AS$13)</f>
        <v>0</v>
      </c>
      <c r="AT40" s="115">
        <v>16</v>
      </c>
      <c r="AU40" s="122">
        <f>(AT40*$E40*$F40*$G40*$M40*$AU$13)</f>
        <v>623990.94912</v>
      </c>
      <c r="AV40" s="115"/>
      <c r="AW40" s="116">
        <f t="shared" si="18"/>
        <v>0</v>
      </c>
      <c r="AX40" s="115"/>
      <c r="AY40" s="115">
        <f t="shared" si="19"/>
        <v>0</v>
      </c>
      <c r="AZ40" s="115"/>
      <c r="BA40" s="116">
        <f t="shared" si="20"/>
        <v>0</v>
      </c>
      <c r="BB40" s="115"/>
      <c r="BC40" s="116">
        <f>(BB40*$E40*$F40*$G40*$L40*$BC$13)</f>
        <v>0</v>
      </c>
      <c r="BD40" s="115"/>
      <c r="BE40" s="116">
        <f t="shared" si="21"/>
        <v>0</v>
      </c>
      <c r="BF40" s="115"/>
      <c r="BG40" s="116">
        <f>(BF40*$E40*$F40*$G40*$L40*$BG$13)</f>
        <v>0</v>
      </c>
      <c r="BH40" s="115">
        <v>60</v>
      </c>
      <c r="BI40" s="116">
        <f>(BH40*$E40*$F40*$G40*$L40*$BI$13)</f>
        <v>2127241.8719999995</v>
      </c>
      <c r="BJ40" s="115">
        <v>91</v>
      </c>
      <c r="BK40" s="116">
        <f>(BJ40*$E40*$F40*$G40*$M40*$BK$13)</f>
        <v>3548948.52312</v>
      </c>
      <c r="BL40" s="115"/>
      <c r="BM40" s="116">
        <f>(BL40*$E40*$F40*$G40*$M40*$BM$13)</f>
        <v>0</v>
      </c>
      <c r="BN40" s="115"/>
      <c r="BO40" s="116">
        <f>(BN40*$E40*$F40*$G40*$M40*$BO$13)</f>
        <v>0</v>
      </c>
      <c r="BP40" s="132">
        <v>40</v>
      </c>
      <c r="BQ40" s="116">
        <f>(BP40*$E40*$F40*$G40*$M40*$BQ$13)</f>
        <v>1418161.2479999999</v>
      </c>
      <c r="BR40" s="115">
        <v>42</v>
      </c>
      <c r="BS40" s="116">
        <f>(BR40*$E40*$F40*$G40*$M40*$BS$13)</f>
        <v>1340162.3793600001</v>
      </c>
      <c r="BT40" s="115">
        <v>58</v>
      </c>
      <c r="BU40" s="116">
        <f>(BT40*$E40*$F40*$G40*$M40*$BU$13)</f>
        <v>2467600.5715199998</v>
      </c>
      <c r="BV40" s="115">
        <v>30</v>
      </c>
      <c r="BW40" s="124">
        <f>(BV40*$E40*$F40*$G40*$M40*$BW$13)</f>
        <v>1276345.1232</v>
      </c>
      <c r="BX40" s="115"/>
      <c r="BY40" s="116">
        <f>(BX40*$E40*$F40*$G40*$L40*$BY$13)</f>
        <v>0</v>
      </c>
      <c r="BZ40" s="115"/>
      <c r="CA40" s="116">
        <f>(BZ40*$E40*$F40*$G40*$L40*$CA$13)</f>
        <v>0</v>
      </c>
      <c r="CB40" s="115"/>
      <c r="CC40" s="116">
        <f>(CB40*$E40*$F40*$G40*$L40*$CC$13)</f>
        <v>0</v>
      </c>
      <c r="CD40" s="115">
        <v>54</v>
      </c>
      <c r="CE40" s="116">
        <f>(CD40*$E40*$F40*$G40*$M40*$CE$13)</f>
        <v>1914517.6848000002</v>
      </c>
      <c r="CF40" s="115"/>
      <c r="CG40" s="116">
        <f t="shared" si="22"/>
        <v>0</v>
      </c>
      <c r="CH40" s="115">
        <v>8</v>
      </c>
      <c r="CI40" s="116">
        <f>(CH40*$E40*$F40*$G40*$L40*$CI$13)</f>
        <v>189088.16639999999</v>
      </c>
      <c r="CJ40" s="115">
        <v>15</v>
      </c>
      <c r="CK40" s="116">
        <f>(CJ40*$E40*$F40*$G40*$L40*$CK$13)</f>
        <v>354540.31199999998</v>
      </c>
      <c r="CL40" s="115">
        <v>54</v>
      </c>
      <c r="CM40" s="116">
        <f>(CL40*$E40*$F40*$G40*$L40*$CM$13)</f>
        <v>1595431.4040000001</v>
      </c>
      <c r="CN40" s="115">
        <v>54</v>
      </c>
      <c r="CO40" s="116">
        <f>(CN40*$E40*$F40*$G40*$L40*$CO$13)</f>
        <v>1435888.2636000002</v>
      </c>
      <c r="CP40" s="115">
        <v>113</v>
      </c>
      <c r="CQ40" s="116">
        <f>(CP40*$E40*$F40*$G40*$L40*$CQ$13)</f>
        <v>3338587.9379999996</v>
      </c>
      <c r="CR40" s="115">
        <v>110</v>
      </c>
      <c r="CS40" s="116">
        <f>(CR40*$E40*$F40*$G40*$M40*$CS$13)</f>
        <v>3899943.4319999996</v>
      </c>
      <c r="CT40" s="115">
        <v>80</v>
      </c>
      <c r="CU40" s="116">
        <f>(CT40*$E40*$F40*$G40*$M40*$CU$13)</f>
        <v>2836322.4959999998</v>
      </c>
      <c r="CV40" s="115">
        <v>110</v>
      </c>
      <c r="CW40" s="116">
        <f>(CV40*$E40*$F40*$G40*$M40*$CW$13)</f>
        <v>3899943.4319999996</v>
      </c>
      <c r="CX40" s="123">
        <v>70</v>
      </c>
      <c r="CY40" s="115">
        <f>(CX40*$E40*$F40*$G40*$M40*$CY$13)</f>
        <v>2233603.9655999998</v>
      </c>
      <c r="CZ40" s="115"/>
      <c r="DA40" s="124">
        <f t="shared" si="23"/>
        <v>0</v>
      </c>
      <c r="DB40" s="115">
        <v>2</v>
      </c>
      <c r="DC40" s="116">
        <f>(DB40*$E40*$F40*$G40*$M40*$DC$13)</f>
        <v>70908.062399999995</v>
      </c>
      <c r="DD40" s="125">
        <v>10</v>
      </c>
      <c r="DE40" s="115">
        <f>(DD40*$E40*$F40*$G40*$M40*$DE$13)</f>
        <v>354540.31199999998</v>
      </c>
      <c r="DF40" s="115">
        <v>53</v>
      </c>
      <c r="DG40" s="116">
        <f>(DF40*$E40*$F40*$G40*$M40*$DG$13)</f>
        <v>1879063.6536000001</v>
      </c>
      <c r="DH40" s="115">
        <v>20</v>
      </c>
      <c r="DI40" s="116">
        <f>(DH40*$E40*$F40*$G40*$N40*$DI$13)</f>
        <v>752976.09120000002</v>
      </c>
      <c r="DJ40" s="115">
        <v>12</v>
      </c>
      <c r="DK40" s="124">
        <f>(DJ40*$E40*$F40*$G40*$O40*$DK$13)</f>
        <v>520667.77247999993</v>
      </c>
      <c r="DL40" s="124"/>
      <c r="DM40" s="124"/>
      <c r="DN40" s="116">
        <f t="shared" si="24"/>
        <v>2484</v>
      </c>
      <c r="DO40" s="116">
        <f t="shared" si="24"/>
        <v>85790263.419384003</v>
      </c>
    </row>
    <row r="41" spans="1:119" s="37" customFormat="1" ht="22.5" customHeight="1" x14ac:dyDescent="0.25">
      <c r="A41" s="89"/>
      <c r="B41" s="109">
        <v>22</v>
      </c>
      <c r="C41" s="110" t="s">
        <v>179</v>
      </c>
      <c r="D41" s="111" t="s">
        <v>180</v>
      </c>
      <c r="E41" s="93">
        <v>24257</v>
      </c>
      <c r="F41" s="139">
        <v>4.1900000000000004</v>
      </c>
      <c r="G41" s="140">
        <v>0.8</v>
      </c>
      <c r="H41" s="141"/>
      <c r="I41" s="141"/>
      <c r="J41" s="141"/>
      <c r="K41" s="65"/>
      <c r="L41" s="113">
        <v>1.4</v>
      </c>
      <c r="M41" s="113">
        <v>1.68</v>
      </c>
      <c r="N41" s="113">
        <v>2.23</v>
      </c>
      <c r="O41" s="114">
        <v>2.57</v>
      </c>
      <c r="P41" s="115">
        <v>0</v>
      </c>
      <c r="Q41" s="116">
        <f t="shared" si="25"/>
        <v>0</v>
      </c>
      <c r="R41" s="138"/>
      <c r="S41" s="115">
        <f>(R41*$E41*$F41*$G41*$L41*$S$13)</f>
        <v>0</v>
      </c>
      <c r="T41" s="115">
        <v>1</v>
      </c>
      <c r="U41" s="116">
        <f>(T41*$E41*$F41*$G41*$L41*$U$13)</f>
        <v>140128.73025760005</v>
      </c>
      <c r="V41" s="115"/>
      <c r="W41" s="116">
        <f>(V41*$E41*$F41*$G41*$L41*$W$13)</f>
        <v>0</v>
      </c>
      <c r="X41" s="115">
        <v>0</v>
      </c>
      <c r="Y41" s="116">
        <f>(X41*$E41*$F41*$G41*$L41*$Y$13)</f>
        <v>0</v>
      </c>
      <c r="Z41" s="116"/>
      <c r="AA41" s="116"/>
      <c r="AB41" s="115"/>
      <c r="AC41" s="116">
        <f>(AB41*$E41*$F41*$G41*$L41*$AC$13)</f>
        <v>0</v>
      </c>
      <c r="AD41" s="115"/>
      <c r="AE41" s="116"/>
      <c r="AF41" s="115"/>
      <c r="AG41" s="116">
        <f>(AF41*$E41*$F41*$G41*$L41*$AG$13)</f>
        <v>0</v>
      </c>
      <c r="AH41" s="115"/>
      <c r="AI41" s="116"/>
      <c r="AJ41" s="117"/>
      <c r="AK41" s="116">
        <f t="shared" si="17"/>
        <v>0</v>
      </c>
      <c r="AL41" s="115">
        <v>5</v>
      </c>
      <c r="AM41" s="116">
        <f>(AL41*$E41*$F41*$G41*$L41*$AM$13)</f>
        <v>626082.87280000013</v>
      </c>
      <c r="AN41" s="115">
        <v>0</v>
      </c>
      <c r="AO41" s="115">
        <f>(AN41*$E41*$F41*$G41*$L41*$AO$13)</f>
        <v>0</v>
      </c>
      <c r="AP41" s="115">
        <v>1</v>
      </c>
      <c r="AQ41" s="116">
        <f>(AP41*$E41*$F41*$G41*$M41*$AQ$13)</f>
        <v>150259.88947200004</v>
      </c>
      <c r="AR41" s="123"/>
      <c r="AS41" s="116">
        <f>(AR41*$E41*$F41*$G41*$M41*$AS$13)</f>
        <v>0</v>
      </c>
      <c r="AT41" s="115">
        <v>0</v>
      </c>
      <c r="AU41" s="122">
        <f>(AT41*$E41*$F41*$G41*$M41*$AU$13)</f>
        <v>0</v>
      </c>
      <c r="AV41" s="115"/>
      <c r="AW41" s="116">
        <f t="shared" si="18"/>
        <v>0</v>
      </c>
      <c r="AX41" s="115">
        <v>0</v>
      </c>
      <c r="AY41" s="115">
        <f t="shared" si="19"/>
        <v>0</v>
      </c>
      <c r="AZ41" s="115"/>
      <c r="BA41" s="116">
        <f t="shared" si="20"/>
        <v>0</v>
      </c>
      <c r="BB41" s="115"/>
      <c r="BC41" s="116">
        <f>(BB41*$E41*$F41*$G41*$L41*$BC$13)</f>
        <v>0</v>
      </c>
      <c r="BD41" s="115"/>
      <c r="BE41" s="116">
        <f t="shared" si="21"/>
        <v>0</v>
      </c>
      <c r="BF41" s="115"/>
      <c r="BG41" s="116">
        <f>(BF41*$E41*$F41*$G41*$L41*$BG$13)</f>
        <v>0</v>
      </c>
      <c r="BH41" s="115">
        <v>0</v>
      </c>
      <c r="BI41" s="116">
        <f>(BH41*$E41*$F41*$G41*$L41*$BI$13)</f>
        <v>0</v>
      </c>
      <c r="BJ41" s="115">
        <v>2</v>
      </c>
      <c r="BK41" s="116">
        <f>(BJ41*$E41*$F41*$G41*$M41*$BK$13)</f>
        <v>300519.77894400008</v>
      </c>
      <c r="BL41" s="115"/>
      <c r="BM41" s="116">
        <f>(BL41*$E41*$F41*$G41*$M41*$BM$13)</f>
        <v>0</v>
      </c>
      <c r="BN41" s="115"/>
      <c r="BO41" s="116">
        <f>(BN41*$E41*$F41*$G41*$M41*$BO$13)</f>
        <v>0</v>
      </c>
      <c r="BP41" s="132"/>
      <c r="BQ41" s="116">
        <f>(BP41*$E41*$F41*$G41*$M41*$BQ$13)</f>
        <v>0</v>
      </c>
      <c r="BR41" s="115"/>
      <c r="BS41" s="116">
        <f>(BR41*$E41*$F41*$G41*$M41*$BS$13)</f>
        <v>0</v>
      </c>
      <c r="BT41" s="115">
        <v>0</v>
      </c>
      <c r="BU41" s="116">
        <f>(BT41*$E41*$F41*$G41*$M41*$BU$13)</f>
        <v>0</v>
      </c>
      <c r="BV41" s="115">
        <v>0</v>
      </c>
      <c r="BW41" s="124">
        <f>(BV41*$E41*$F41*$G41*$M41*$BW$13)</f>
        <v>0</v>
      </c>
      <c r="BX41" s="115"/>
      <c r="BY41" s="116">
        <f>(BX41*$E41*$F41*$G41*$L41*$BY$13)</f>
        <v>0</v>
      </c>
      <c r="BZ41" s="115"/>
      <c r="CA41" s="116">
        <f>(BZ41*$E41*$F41*$G41*$L41*$CA$13)</f>
        <v>0</v>
      </c>
      <c r="CB41" s="115"/>
      <c r="CC41" s="116">
        <f>(CB41*$E41*$F41*$G41*$L41*$CC$13)</f>
        <v>0</v>
      </c>
      <c r="CD41" s="142">
        <v>0</v>
      </c>
      <c r="CE41" s="116">
        <f>(CD41*$E41*$F41*$G41*$M41*$CE$13)</f>
        <v>0</v>
      </c>
      <c r="CF41" s="115"/>
      <c r="CG41" s="116">
        <f t="shared" si="22"/>
        <v>0</v>
      </c>
      <c r="CH41" s="115"/>
      <c r="CI41" s="116">
        <f>(CH41*$E41*$F41*$G41*$L41*$CI$13)</f>
        <v>0</v>
      </c>
      <c r="CJ41" s="115"/>
      <c r="CK41" s="116">
        <f>(CJ41*$E41*$F41*$G41*$L41*$CK$13)</f>
        <v>0</v>
      </c>
      <c r="CL41" s="115">
        <v>0</v>
      </c>
      <c r="CM41" s="116">
        <f>(CL41*$E41*$F41*$G41*$L41*$CM$13)</f>
        <v>0</v>
      </c>
      <c r="CN41" s="115">
        <v>0</v>
      </c>
      <c r="CO41" s="116">
        <f>(CN41*$E41*$F41*$G41*$L41*$CO$13)</f>
        <v>0</v>
      </c>
      <c r="CP41" s="115">
        <v>0</v>
      </c>
      <c r="CQ41" s="116">
        <f>(CP41*$E41*$F41*$G41*$L41*$CQ$13)</f>
        <v>0</v>
      </c>
      <c r="CR41" s="115">
        <v>0</v>
      </c>
      <c r="CS41" s="116">
        <f>(CR41*$E41*$F41*$G41*$M41*$CS$13)</f>
        <v>0</v>
      </c>
      <c r="CT41" s="115"/>
      <c r="CU41" s="116">
        <f>(CT41*$E41*$F41*$G41*$M41*$CU$13)</f>
        <v>0</v>
      </c>
      <c r="CV41" s="115">
        <v>0</v>
      </c>
      <c r="CW41" s="116">
        <f>(CV41*$E41*$F41*$G41*$M41*$CW$13)</f>
        <v>0</v>
      </c>
      <c r="CX41" s="123">
        <v>0</v>
      </c>
      <c r="CY41" s="115">
        <f>(CX41*$E41*$F41*$G41*$M41*$CY$13)</f>
        <v>0</v>
      </c>
      <c r="CZ41" s="115"/>
      <c r="DA41" s="124">
        <f t="shared" si="23"/>
        <v>0</v>
      </c>
      <c r="DB41" s="115">
        <v>0</v>
      </c>
      <c r="DC41" s="116">
        <f>(DB41*$E41*$F41*$G41*$M41*$DC$13)</f>
        <v>0</v>
      </c>
      <c r="DD41" s="125"/>
      <c r="DE41" s="115">
        <f>(DD41*$E41*$F41*$G41*$M41*$DE$13)</f>
        <v>0</v>
      </c>
      <c r="DF41" s="115">
        <v>0</v>
      </c>
      <c r="DG41" s="116">
        <f>(DF41*$E41*$F41*$G41*$M41*$DG$13)</f>
        <v>0</v>
      </c>
      <c r="DH41" s="115"/>
      <c r="DI41" s="116">
        <f>(DH41*$E41*$F41*$G41*$N41*$DI$13)</f>
        <v>0</v>
      </c>
      <c r="DJ41" s="115"/>
      <c r="DK41" s="124">
        <f>(DJ41*$E41*$F41*$G41*$O41*$DK$13)</f>
        <v>0</v>
      </c>
      <c r="DL41" s="124"/>
      <c r="DM41" s="124"/>
      <c r="DN41" s="116">
        <f t="shared" si="24"/>
        <v>9</v>
      </c>
      <c r="DO41" s="116">
        <f t="shared" si="24"/>
        <v>1216991.2714736003</v>
      </c>
    </row>
    <row r="42" spans="1:119" s="37" customFormat="1" ht="15.75" customHeight="1" x14ac:dyDescent="0.25">
      <c r="A42" s="102">
        <v>5</v>
      </c>
      <c r="B42" s="134"/>
      <c r="C42" s="135"/>
      <c r="D42" s="92" t="s">
        <v>181</v>
      </c>
      <c r="E42" s="103">
        <v>24257</v>
      </c>
      <c r="F42" s="136">
        <v>1.66</v>
      </c>
      <c r="G42" s="104"/>
      <c r="H42" s="101"/>
      <c r="I42" s="101"/>
      <c r="J42" s="101"/>
      <c r="K42" s="105"/>
      <c r="L42" s="106">
        <v>1.4</v>
      </c>
      <c r="M42" s="106">
        <v>1.68</v>
      </c>
      <c r="N42" s="106">
        <v>2.23</v>
      </c>
      <c r="O42" s="107">
        <v>2.57</v>
      </c>
      <c r="P42" s="100">
        <f>SUM(P43:P48)</f>
        <v>165</v>
      </c>
      <c r="Q42" s="100">
        <f t="shared" ref="Q42:CB42" si="26">SUM(Q43:Q48)</f>
        <v>21392011.551679999</v>
      </c>
      <c r="R42" s="100">
        <f t="shared" si="26"/>
        <v>0</v>
      </c>
      <c r="S42" s="100">
        <f t="shared" si="26"/>
        <v>0</v>
      </c>
      <c r="T42" s="100">
        <f t="shared" si="26"/>
        <v>117</v>
      </c>
      <c r="U42" s="100">
        <f t="shared" si="26"/>
        <v>15164085.726784401</v>
      </c>
      <c r="V42" s="100">
        <f t="shared" si="26"/>
        <v>0</v>
      </c>
      <c r="W42" s="100">
        <f t="shared" si="26"/>
        <v>0</v>
      </c>
      <c r="X42" s="100">
        <f t="shared" si="26"/>
        <v>0</v>
      </c>
      <c r="Y42" s="100">
        <f t="shared" si="26"/>
        <v>0</v>
      </c>
      <c r="Z42" s="100"/>
      <c r="AA42" s="100"/>
      <c r="AB42" s="100">
        <f t="shared" si="26"/>
        <v>0</v>
      </c>
      <c r="AC42" s="100">
        <f t="shared" si="26"/>
        <v>0</v>
      </c>
      <c r="AD42" s="100">
        <f t="shared" si="26"/>
        <v>0</v>
      </c>
      <c r="AE42" s="100">
        <f t="shared" si="26"/>
        <v>0</v>
      </c>
      <c r="AF42" s="100">
        <f t="shared" si="26"/>
        <v>222</v>
      </c>
      <c r="AG42" s="100">
        <f t="shared" si="26"/>
        <v>14131093.881520001</v>
      </c>
      <c r="AH42" s="100">
        <f t="shared" si="26"/>
        <v>0</v>
      </c>
      <c r="AI42" s="100">
        <f t="shared" si="26"/>
        <v>0</v>
      </c>
      <c r="AJ42" s="100">
        <f t="shared" si="26"/>
        <v>0</v>
      </c>
      <c r="AK42" s="100">
        <f t="shared" si="26"/>
        <v>0</v>
      </c>
      <c r="AL42" s="100">
        <f t="shared" si="26"/>
        <v>90</v>
      </c>
      <c r="AM42" s="100">
        <f t="shared" si="26"/>
        <v>4208053.9054399999</v>
      </c>
      <c r="AN42" s="100">
        <f t="shared" si="26"/>
        <v>110</v>
      </c>
      <c r="AO42" s="100">
        <f t="shared" si="26"/>
        <v>3862587.6519999998</v>
      </c>
      <c r="AP42" s="100">
        <f t="shared" si="26"/>
        <v>125</v>
      </c>
      <c r="AQ42" s="100">
        <f t="shared" si="26"/>
        <v>8787424.264080001</v>
      </c>
      <c r="AR42" s="100">
        <f t="shared" si="26"/>
        <v>0</v>
      </c>
      <c r="AS42" s="100">
        <f t="shared" si="26"/>
        <v>0</v>
      </c>
      <c r="AT42" s="100">
        <f t="shared" si="26"/>
        <v>12</v>
      </c>
      <c r="AU42" s="100">
        <f t="shared" si="26"/>
        <v>505647.83807999996</v>
      </c>
      <c r="AV42" s="100">
        <f t="shared" si="26"/>
        <v>0</v>
      </c>
      <c r="AW42" s="100">
        <f t="shared" si="26"/>
        <v>0</v>
      </c>
      <c r="AX42" s="100">
        <f t="shared" si="26"/>
        <v>0</v>
      </c>
      <c r="AY42" s="100">
        <f t="shared" si="26"/>
        <v>0</v>
      </c>
      <c r="AZ42" s="100">
        <f t="shared" si="26"/>
        <v>0</v>
      </c>
      <c r="BA42" s="100">
        <f t="shared" si="26"/>
        <v>0</v>
      </c>
      <c r="BB42" s="100">
        <f t="shared" si="26"/>
        <v>0</v>
      </c>
      <c r="BC42" s="100">
        <f t="shared" si="26"/>
        <v>0</v>
      </c>
      <c r="BD42" s="100">
        <f t="shared" si="26"/>
        <v>0</v>
      </c>
      <c r="BE42" s="100">
        <f t="shared" si="26"/>
        <v>0</v>
      </c>
      <c r="BF42" s="100">
        <f t="shared" si="26"/>
        <v>0</v>
      </c>
      <c r="BG42" s="100">
        <f t="shared" si="26"/>
        <v>0</v>
      </c>
      <c r="BH42" s="100">
        <f t="shared" si="26"/>
        <v>10</v>
      </c>
      <c r="BI42" s="100">
        <f t="shared" si="26"/>
        <v>383066.54399999994</v>
      </c>
      <c r="BJ42" s="100">
        <f t="shared" si="26"/>
        <v>34</v>
      </c>
      <c r="BK42" s="100">
        <f t="shared" si="26"/>
        <v>1592252.76672</v>
      </c>
      <c r="BL42" s="100">
        <f t="shared" si="26"/>
        <v>33</v>
      </c>
      <c r="BM42" s="100">
        <f t="shared" si="26"/>
        <v>2714882.2511999998</v>
      </c>
      <c r="BN42" s="100">
        <f t="shared" si="26"/>
        <v>0</v>
      </c>
      <c r="BO42" s="100">
        <f t="shared" si="26"/>
        <v>0</v>
      </c>
      <c r="BP42" s="100">
        <f t="shared" si="26"/>
        <v>15</v>
      </c>
      <c r="BQ42" s="100">
        <f t="shared" si="26"/>
        <v>844865.48832</v>
      </c>
      <c r="BR42" s="100">
        <f t="shared" si="26"/>
        <v>7</v>
      </c>
      <c r="BS42" s="100">
        <f t="shared" si="26"/>
        <v>484571.02780800004</v>
      </c>
      <c r="BT42" s="100">
        <f t="shared" si="26"/>
        <v>53</v>
      </c>
      <c r="BU42" s="100">
        <f t="shared" si="26"/>
        <v>2784486.2572799996</v>
      </c>
      <c r="BV42" s="100">
        <f t="shared" si="26"/>
        <v>29</v>
      </c>
      <c r="BW42" s="100">
        <f t="shared" si="26"/>
        <v>2198932.3681919994</v>
      </c>
      <c r="BX42" s="100">
        <f t="shared" si="26"/>
        <v>0</v>
      </c>
      <c r="BY42" s="100">
        <f t="shared" si="26"/>
        <v>0</v>
      </c>
      <c r="BZ42" s="100">
        <f t="shared" si="26"/>
        <v>16</v>
      </c>
      <c r="CA42" s="100">
        <f t="shared" si="26"/>
        <v>631652.2799999998</v>
      </c>
      <c r="CB42" s="100">
        <f t="shared" si="26"/>
        <v>0</v>
      </c>
      <c r="CC42" s="100">
        <f t="shared" ref="CC42:DO42" si="27">SUM(CC43:CC48)</f>
        <v>0</v>
      </c>
      <c r="CD42" s="100">
        <f t="shared" si="27"/>
        <v>35</v>
      </c>
      <c r="CE42" s="100">
        <f t="shared" si="27"/>
        <v>2576815.2883199998</v>
      </c>
      <c r="CF42" s="100">
        <f t="shared" si="27"/>
        <v>0</v>
      </c>
      <c r="CG42" s="100">
        <f t="shared" si="27"/>
        <v>0</v>
      </c>
      <c r="CH42" s="100">
        <f t="shared" si="27"/>
        <v>0</v>
      </c>
      <c r="CI42" s="100">
        <f t="shared" si="27"/>
        <v>0</v>
      </c>
      <c r="CJ42" s="100">
        <f t="shared" si="27"/>
        <v>3</v>
      </c>
      <c r="CK42" s="100">
        <f t="shared" si="27"/>
        <v>76613.308799999984</v>
      </c>
      <c r="CL42" s="100">
        <f t="shared" si="27"/>
        <v>23</v>
      </c>
      <c r="CM42" s="100">
        <f t="shared" si="27"/>
        <v>734210.87599999993</v>
      </c>
      <c r="CN42" s="100">
        <f t="shared" si="27"/>
        <v>24</v>
      </c>
      <c r="CO42" s="100">
        <f t="shared" si="27"/>
        <v>892219.03343999991</v>
      </c>
      <c r="CP42" s="100">
        <f t="shared" si="27"/>
        <v>22</v>
      </c>
      <c r="CQ42" s="100">
        <f t="shared" si="27"/>
        <v>702288.66399999987</v>
      </c>
      <c r="CR42" s="100">
        <f t="shared" si="27"/>
        <v>28</v>
      </c>
      <c r="CS42" s="100">
        <f t="shared" si="27"/>
        <v>1362738.8543999998</v>
      </c>
      <c r="CT42" s="100">
        <f t="shared" si="27"/>
        <v>26</v>
      </c>
      <c r="CU42" s="100">
        <f t="shared" si="27"/>
        <v>1816713.4608</v>
      </c>
      <c r="CV42" s="100">
        <f t="shared" si="27"/>
        <v>24</v>
      </c>
      <c r="CW42" s="100">
        <f t="shared" si="27"/>
        <v>919359.70559999987</v>
      </c>
      <c r="CX42" s="100">
        <f t="shared" si="27"/>
        <v>26</v>
      </c>
      <c r="CY42" s="100">
        <f t="shared" si="27"/>
        <v>896375.71295999992</v>
      </c>
      <c r="CZ42" s="100">
        <f t="shared" si="27"/>
        <v>0</v>
      </c>
      <c r="DA42" s="100">
        <f t="shared" si="27"/>
        <v>0</v>
      </c>
      <c r="DB42" s="100">
        <f t="shared" si="27"/>
        <v>1</v>
      </c>
      <c r="DC42" s="100">
        <f t="shared" si="27"/>
        <v>173439.49056000001</v>
      </c>
      <c r="DD42" s="100">
        <f t="shared" si="27"/>
        <v>0</v>
      </c>
      <c r="DE42" s="100">
        <f t="shared" si="27"/>
        <v>0</v>
      </c>
      <c r="DF42" s="100">
        <f t="shared" si="27"/>
        <v>9</v>
      </c>
      <c r="DG42" s="100">
        <f t="shared" si="27"/>
        <v>344759.88959999999</v>
      </c>
      <c r="DH42" s="100">
        <f t="shared" si="27"/>
        <v>3</v>
      </c>
      <c r="DI42" s="100">
        <f t="shared" si="27"/>
        <v>122034.05615999999</v>
      </c>
      <c r="DJ42" s="100">
        <f t="shared" si="27"/>
        <v>8</v>
      </c>
      <c r="DK42" s="100">
        <f t="shared" si="27"/>
        <v>375040.38783999998</v>
      </c>
      <c r="DL42" s="100">
        <f t="shared" si="27"/>
        <v>0</v>
      </c>
      <c r="DM42" s="100">
        <f t="shared" si="27"/>
        <v>0</v>
      </c>
      <c r="DN42" s="100">
        <f t="shared" si="27"/>
        <v>1270</v>
      </c>
      <c r="DO42" s="100">
        <f t="shared" si="27"/>
        <v>90678222.531584427</v>
      </c>
    </row>
    <row r="43" spans="1:119" s="37" customFormat="1" ht="15.75" customHeight="1" x14ac:dyDescent="0.25">
      <c r="A43" s="89"/>
      <c r="B43" s="109">
        <v>23</v>
      </c>
      <c r="C43" s="110" t="s">
        <v>182</v>
      </c>
      <c r="D43" s="111" t="s">
        <v>183</v>
      </c>
      <c r="E43" s="93">
        <v>24257</v>
      </c>
      <c r="F43" s="112">
        <v>0.94</v>
      </c>
      <c r="G43" s="131">
        <v>1</v>
      </c>
      <c r="H43" s="101"/>
      <c r="I43" s="101"/>
      <c r="J43" s="101"/>
      <c r="K43" s="65"/>
      <c r="L43" s="113">
        <v>1.4</v>
      </c>
      <c r="M43" s="113">
        <v>1.68</v>
      </c>
      <c r="N43" s="113">
        <v>2.23</v>
      </c>
      <c r="O43" s="114">
        <v>2.57</v>
      </c>
      <c r="P43" s="115">
        <v>36</v>
      </c>
      <c r="Q43" s="116">
        <f t="shared" ref="Q43:Q48" si="28">(P43*$E43*$F43*$G43*$L43*$Q$13)</f>
        <v>1264119.5952000001</v>
      </c>
      <c r="R43" s="115"/>
      <c r="S43" s="115">
        <f t="shared" ref="S43:S48" si="29">(R43*$E43*$F43*$G43*$L43*$S$13)</f>
        <v>0</v>
      </c>
      <c r="T43" s="115">
        <v>33</v>
      </c>
      <c r="U43" s="116">
        <f t="shared" ref="U43:U48" si="30">(T43*$E43*$F43*$G43*$L43*$U$13)</f>
        <v>1296776.018076</v>
      </c>
      <c r="V43" s="115"/>
      <c r="W43" s="116">
        <f t="shared" ref="W43:W48" si="31">(V43*$E43*$F43*$G43*$L43*$W$13)</f>
        <v>0</v>
      </c>
      <c r="X43" s="115">
        <v>0</v>
      </c>
      <c r="Y43" s="116">
        <f t="shared" ref="Y43:Y48" si="32">(X43*$E43*$F43*$G43*$L43*$Y$13)</f>
        <v>0</v>
      </c>
      <c r="Z43" s="116"/>
      <c r="AA43" s="116"/>
      <c r="AB43" s="115"/>
      <c r="AC43" s="116">
        <f t="shared" ref="AC43:AC48" si="33">(AB43*$E43*$F43*$G43*$L43*$AC$13)</f>
        <v>0</v>
      </c>
      <c r="AD43" s="115"/>
      <c r="AE43" s="116"/>
      <c r="AF43" s="115">
        <v>171</v>
      </c>
      <c r="AG43" s="116">
        <f t="shared" ref="AG43:AG48" si="34">(AF43*$E43*$F43*$G43*$L43*$AG$13)</f>
        <v>6004568.0772000002</v>
      </c>
      <c r="AH43" s="115"/>
      <c r="AI43" s="116"/>
      <c r="AJ43" s="117"/>
      <c r="AK43" s="116">
        <f t="shared" ref="AK43:AK48" si="35">(AJ43*$E43*$F43*$G43*$L43*$AK$13)</f>
        <v>0</v>
      </c>
      <c r="AL43" s="115">
        <v>80</v>
      </c>
      <c r="AM43" s="116">
        <f t="shared" ref="AM43:AM48" si="36">(AL43*$E43*$F43*$G43*$L43*$AM$13)</f>
        <v>2809154.6559999995</v>
      </c>
      <c r="AN43" s="115">
        <v>110</v>
      </c>
      <c r="AO43" s="115">
        <f t="shared" ref="AO43:AO48" si="37">(AN43*$E43*$F43*$G43*$L43*$AO$13)</f>
        <v>3862587.6519999998</v>
      </c>
      <c r="AP43" s="115">
        <v>100</v>
      </c>
      <c r="AQ43" s="116">
        <f t="shared" ref="AQ43:AQ48" si="38">(AP43*$E43*$F43*$G43*$M43*$AQ$13)</f>
        <v>4213731.9840000002</v>
      </c>
      <c r="AR43" s="123">
        <v>0</v>
      </c>
      <c r="AS43" s="116">
        <f t="shared" ref="AS43:AS48" si="39">(AR43*$E43*$F43*$G43*$M43*$AS$13)</f>
        <v>0</v>
      </c>
      <c r="AT43" s="115">
        <v>12</v>
      </c>
      <c r="AU43" s="122">
        <f t="shared" ref="AU43:AU48" si="40">(AT43*$E43*$F43*$G43*$M43*$AU$13)</f>
        <v>505647.83807999996</v>
      </c>
      <c r="AV43" s="115"/>
      <c r="AW43" s="116">
        <f t="shared" ref="AW43:AW48" si="41">(AV43*$E43*$F43*$G43*$L43*$AW$13)</f>
        <v>0</v>
      </c>
      <c r="AX43" s="115">
        <v>0</v>
      </c>
      <c r="AY43" s="115">
        <f t="shared" ref="AY43:AY48" si="42">(AX43*$E43*$F43*$G43*$L43*$AY$13)</f>
        <v>0</v>
      </c>
      <c r="AZ43" s="115"/>
      <c r="BA43" s="116">
        <f t="shared" ref="BA43:BA48" si="43">(AZ43*$E43*$F43*$G43*$L43*$BA$13)</f>
        <v>0</v>
      </c>
      <c r="BB43" s="115">
        <v>0</v>
      </c>
      <c r="BC43" s="116">
        <f t="shared" ref="BC43:BC48" si="44">(BB43*$E43*$F43*$G43*$L43*$BC$13)</f>
        <v>0</v>
      </c>
      <c r="BD43" s="115">
        <v>0</v>
      </c>
      <c r="BE43" s="116">
        <f t="shared" ref="BE43:BE48" si="45">(BD43*$E43*$F43*$G43*$L43*$BE$13)</f>
        <v>0</v>
      </c>
      <c r="BF43" s="115">
        <v>0</v>
      </c>
      <c r="BG43" s="116">
        <f t="shared" ref="BG43:BG48" si="46">(BF43*$E43*$F43*$G43*$L43*$BG$13)</f>
        <v>0</v>
      </c>
      <c r="BH43" s="115">
        <v>10</v>
      </c>
      <c r="BI43" s="116">
        <f t="shared" ref="BI43:BI48" si="47">(BH43*$E43*$F43*$G43*$L43*$BI$13)</f>
        <v>383066.54399999994</v>
      </c>
      <c r="BJ43" s="115">
        <v>33</v>
      </c>
      <c r="BK43" s="116">
        <f t="shared" ref="BK43:BK53" si="48">(BJ43*$E43*$F43*$G43*$M43*$BK$13)</f>
        <v>1390531.5547199999</v>
      </c>
      <c r="BL43" s="115">
        <v>23</v>
      </c>
      <c r="BM43" s="116">
        <f t="shared" ref="BM43:BM48" si="49">(BL43*$E43*$F43*$G43*$M43*$BM$13)</f>
        <v>881053.05119999987</v>
      </c>
      <c r="BN43" s="115">
        <v>0</v>
      </c>
      <c r="BO43" s="116">
        <f t="shared" ref="BO43:BO48" si="50">(BN43*$E43*$F43*$G43*$M43*$BO$13)</f>
        <v>0</v>
      </c>
      <c r="BP43" s="115">
        <v>13</v>
      </c>
      <c r="BQ43" s="116">
        <f t="shared" ref="BQ43:BQ48" si="51">(BP43*$E43*$F43*$G43*$M43*$BQ$13)</f>
        <v>497986.50719999993</v>
      </c>
      <c r="BR43" s="115">
        <v>5</v>
      </c>
      <c r="BS43" s="116">
        <f t="shared" ref="BS43:BS48" si="52">(BR43*$E43*$F43*$G43*$M43*$BS$13)</f>
        <v>172379.9448</v>
      </c>
      <c r="BT43" s="115">
        <v>51</v>
      </c>
      <c r="BU43" s="116">
        <f t="shared" ref="BU43:BU48" si="53">(BT43*$E43*$F43*$G43*$M43*$BU$13)</f>
        <v>2344367.2492799996</v>
      </c>
      <c r="BV43" s="115">
        <v>23</v>
      </c>
      <c r="BW43" s="124">
        <f t="shared" ref="BW43:BW48" si="54">(BV43*$E43*$F43*$G43*$M43*$BW$13)</f>
        <v>1057263.6614399997</v>
      </c>
      <c r="BX43" s="115">
        <v>0</v>
      </c>
      <c r="BY43" s="116">
        <f t="shared" ref="BY43:BY48" si="55">(BX43*$E43*$F43*$G43*$L43*$BY$13)</f>
        <v>0</v>
      </c>
      <c r="BZ43" s="115">
        <v>15</v>
      </c>
      <c r="CA43" s="116">
        <f t="shared" ref="CA43:CA48" si="56">(BZ43*$E43*$F43*$G43*$L43*$CA$13)</f>
        <v>478833.17999999988</v>
      </c>
      <c r="CB43" s="115">
        <v>0</v>
      </c>
      <c r="CC43" s="116">
        <f t="shared" ref="CC43:CC48" si="57">(CB43*$E43*$F43*$G43*$L43*$CC$13)</f>
        <v>0</v>
      </c>
      <c r="CD43" s="115">
        <v>26</v>
      </c>
      <c r="CE43" s="116">
        <f t="shared" ref="CE43:CE48" si="58">(CD43*$E43*$F43*$G43*$M43*$CE$13)</f>
        <v>995973.01439999987</v>
      </c>
      <c r="CF43" s="115"/>
      <c r="CG43" s="116">
        <f t="shared" ref="CG43:CG48" si="59">(CF43*$E43*$F43*$G43*$L43*$CG$13)</f>
        <v>0</v>
      </c>
      <c r="CH43" s="115"/>
      <c r="CI43" s="116">
        <f t="shared" ref="CI43:CI48" si="60">(CH43*$E43*$F43*$G43*$L43*$CI$13)</f>
        <v>0</v>
      </c>
      <c r="CJ43" s="115">
        <v>3</v>
      </c>
      <c r="CK43" s="116">
        <f t="shared" ref="CK43:CK48" si="61">(CJ43*$E43*$F43*$G43*$L43*$CK$13)</f>
        <v>76613.308799999984</v>
      </c>
      <c r="CL43" s="115">
        <v>23</v>
      </c>
      <c r="CM43" s="116">
        <f t="shared" ref="CM43:CM48" si="62">(CL43*$E43*$F43*$G43*$L43*$CM$13)</f>
        <v>734210.87599999993</v>
      </c>
      <c r="CN43" s="115">
        <v>22</v>
      </c>
      <c r="CO43" s="116">
        <f t="shared" ref="CO43:CO48" si="63">(CN43*$E43*$F43*$G43*$L43*$CO$13)</f>
        <v>632059.79759999993</v>
      </c>
      <c r="CP43" s="115">
        <v>22</v>
      </c>
      <c r="CQ43" s="116">
        <f t="shared" ref="CQ43:CQ48" si="64">(CP43*$E43*$F43*$G43*$L43*$CQ$13)</f>
        <v>702288.66399999987</v>
      </c>
      <c r="CR43" s="115">
        <v>26</v>
      </c>
      <c r="CS43" s="116">
        <f t="shared" ref="CS43:CS48" si="65">(CR43*$E43*$F43*$G43*$M43*$CS$13)</f>
        <v>995973.01439999987</v>
      </c>
      <c r="CT43" s="115">
        <v>20</v>
      </c>
      <c r="CU43" s="116">
        <f t="shared" ref="CU43:CU48" si="66">(CT43*$E43*$F43*$G43*$M43*$CU$13)</f>
        <v>766133.08799999999</v>
      </c>
      <c r="CV43" s="115">
        <v>24</v>
      </c>
      <c r="CW43" s="116">
        <f t="shared" ref="CW43:CW48" si="67">(CV43*$E43*$F43*$G43*$M43*$CW$13)</f>
        <v>919359.70559999987</v>
      </c>
      <c r="CX43" s="123">
        <v>26</v>
      </c>
      <c r="CY43" s="115">
        <f t="shared" ref="CY43:CY48" si="68">(CX43*$E43*$F43*$G43*$M43*$CY$13)</f>
        <v>896375.71295999992</v>
      </c>
      <c r="CZ43" s="115"/>
      <c r="DA43" s="124">
        <f t="shared" ref="DA43:DA48" si="69">(CZ43*$E43*$F43*$G43*$M43*$DA$13)</f>
        <v>0</v>
      </c>
      <c r="DB43" s="115"/>
      <c r="DC43" s="116">
        <f t="shared" ref="DC43:DC48" si="70">(DB43*$E43*$F43*$G43*$M43*$DC$13)</f>
        <v>0</v>
      </c>
      <c r="DD43" s="125"/>
      <c r="DE43" s="115">
        <f t="shared" ref="DE43:DE48" si="71">(DD43*$E43*$F43*$G43*$M43*$DE$13)</f>
        <v>0</v>
      </c>
      <c r="DF43" s="115">
        <v>9</v>
      </c>
      <c r="DG43" s="116">
        <f t="shared" ref="DG43:DG48" si="72">(DF43*$E43*$F43*$G43*$M43*$DG$13)</f>
        <v>344759.88959999999</v>
      </c>
      <c r="DH43" s="115">
        <v>3</v>
      </c>
      <c r="DI43" s="116">
        <f t="shared" ref="DI43:DI48" si="73">(DH43*$E43*$F43*$G43*$N43*$DI$13)</f>
        <v>122034.05615999999</v>
      </c>
      <c r="DJ43" s="115">
        <v>8</v>
      </c>
      <c r="DK43" s="124">
        <f t="shared" ref="DK43:DK48" si="74">(DJ43*$E43*$F43*$G43*$O43*$DK$13)</f>
        <v>375040.38783999998</v>
      </c>
      <c r="DL43" s="124"/>
      <c r="DM43" s="124"/>
      <c r="DN43" s="116">
        <f t="shared" ref="DN43:DO48" si="75">SUM(P43,R43,T43,V43,X43,Z43,AB43,AD43,AF43,AH43,AJ43,AL43,AR43,AV43,AX43,CB43,AN43,BB43,BD43,BF43,CP43,BH43,BJ43,AP43,BN43,AT43,CR43,BP43,CT43,BR43,BT43,BV43,CD43,BX43,BZ43,CF43,CH43,CJ43,CL43,CN43,CV43,CX43,BL43,AZ43,CZ43,DB43,DD43,DF43,DH43,DJ43,DL43)</f>
        <v>927</v>
      </c>
      <c r="DO43" s="116">
        <f t="shared" si="75"/>
        <v>34722889.028556012</v>
      </c>
    </row>
    <row r="44" spans="1:119" s="37" customFormat="1" ht="18.75" customHeight="1" x14ac:dyDescent="0.25">
      <c r="A44" s="89"/>
      <c r="B44" s="109">
        <v>24</v>
      </c>
      <c r="C44" s="110" t="s">
        <v>184</v>
      </c>
      <c r="D44" s="111" t="s">
        <v>185</v>
      </c>
      <c r="E44" s="93">
        <v>24257</v>
      </c>
      <c r="F44" s="112">
        <v>5.32</v>
      </c>
      <c r="G44" s="140">
        <v>0.8</v>
      </c>
      <c r="H44" s="141"/>
      <c r="I44" s="141"/>
      <c r="J44" s="141"/>
      <c r="K44" s="65"/>
      <c r="L44" s="113">
        <v>1.4</v>
      </c>
      <c r="M44" s="113">
        <v>1.68</v>
      </c>
      <c r="N44" s="113">
        <v>2.23</v>
      </c>
      <c r="O44" s="114">
        <v>2.57</v>
      </c>
      <c r="P44" s="115">
        <v>101</v>
      </c>
      <c r="Q44" s="116">
        <f t="shared" si="28"/>
        <v>16057606.167680001</v>
      </c>
      <c r="R44" s="115"/>
      <c r="S44" s="115">
        <f t="shared" si="29"/>
        <v>0</v>
      </c>
      <c r="T44" s="115">
        <v>8</v>
      </c>
      <c r="U44" s="116">
        <f t="shared" si="30"/>
        <v>1423360.0858624002</v>
      </c>
      <c r="V44" s="115"/>
      <c r="W44" s="116">
        <f t="shared" si="31"/>
        <v>0</v>
      </c>
      <c r="X44" s="115"/>
      <c r="Y44" s="116">
        <f t="shared" si="32"/>
        <v>0</v>
      </c>
      <c r="Z44" s="116"/>
      <c r="AA44" s="116"/>
      <c r="AB44" s="115"/>
      <c r="AC44" s="116">
        <f t="shared" si="33"/>
        <v>0</v>
      </c>
      <c r="AD44" s="115"/>
      <c r="AE44" s="116"/>
      <c r="AF44" s="115">
        <v>49</v>
      </c>
      <c r="AG44" s="116">
        <f t="shared" si="34"/>
        <v>7790323.7843200015</v>
      </c>
      <c r="AH44" s="115"/>
      <c r="AI44" s="116"/>
      <c r="AJ44" s="117"/>
      <c r="AK44" s="116">
        <f t="shared" si="35"/>
        <v>0</v>
      </c>
      <c r="AL44" s="115">
        <v>3</v>
      </c>
      <c r="AM44" s="116">
        <f t="shared" si="36"/>
        <v>476958.59904000006</v>
      </c>
      <c r="AN44" s="115"/>
      <c r="AO44" s="115">
        <f t="shared" si="37"/>
        <v>0</v>
      </c>
      <c r="AP44" s="115">
        <v>15</v>
      </c>
      <c r="AQ44" s="116">
        <f t="shared" si="38"/>
        <v>2861751.5942400005</v>
      </c>
      <c r="AR44" s="123">
        <v>0</v>
      </c>
      <c r="AS44" s="116">
        <f t="shared" si="39"/>
        <v>0</v>
      </c>
      <c r="AT44" s="115"/>
      <c r="AU44" s="122">
        <f t="shared" si="40"/>
        <v>0</v>
      </c>
      <c r="AV44" s="115"/>
      <c r="AW44" s="116">
        <f t="shared" si="41"/>
        <v>0</v>
      </c>
      <c r="AX44" s="115"/>
      <c r="AY44" s="115">
        <f t="shared" si="42"/>
        <v>0</v>
      </c>
      <c r="AZ44" s="115"/>
      <c r="BA44" s="116">
        <f t="shared" si="43"/>
        <v>0</v>
      </c>
      <c r="BB44" s="115"/>
      <c r="BC44" s="116">
        <f t="shared" si="44"/>
        <v>0</v>
      </c>
      <c r="BD44" s="115"/>
      <c r="BE44" s="116">
        <f t="shared" si="45"/>
        <v>0</v>
      </c>
      <c r="BF44" s="115"/>
      <c r="BG44" s="116">
        <f t="shared" si="46"/>
        <v>0</v>
      </c>
      <c r="BH44" s="115"/>
      <c r="BI44" s="116">
        <f t="shared" si="47"/>
        <v>0</v>
      </c>
      <c r="BJ44" s="115"/>
      <c r="BK44" s="116">
        <f t="shared" si="48"/>
        <v>0</v>
      </c>
      <c r="BL44" s="115"/>
      <c r="BM44" s="116">
        <f t="shared" si="49"/>
        <v>0</v>
      </c>
      <c r="BN44" s="115"/>
      <c r="BO44" s="116">
        <f t="shared" si="50"/>
        <v>0</v>
      </c>
      <c r="BP44" s="115">
        <v>2</v>
      </c>
      <c r="BQ44" s="116">
        <f t="shared" si="51"/>
        <v>346878.98112000001</v>
      </c>
      <c r="BR44" s="115">
        <v>2</v>
      </c>
      <c r="BS44" s="116">
        <f t="shared" si="52"/>
        <v>312191.08300800005</v>
      </c>
      <c r="BT44" s="115">
        <v>0</v>
      </c>
      <c r="BU44" s="116">
        <f t="shared" si="53"/>
        <v>0</v>
      </c>
      <c r="BV44" s="115">
        <v>1</v>
      </c>
      <c r="BW44" s="124">
        <f t="shared" si="54"/>
        <v>208127.388672</v>
      </c>
      <c r="BX44" s="115"/>
      <c r="BY44" s="116">
        <f t="shared" si="55"/>
        <v>0</v>
      </c>
      <c r="BZ44" s="115"/>
      <c r="CA44" s="116">
        <f t="shared" si="56"/>
        <v>0</v>
      </c>
      <c r="CB44" s="115"/>
      <c r="CC44" s="116">
        <f t="shared" si="57"/>
        <v>0</v>
      </c>
      <c r="CD44" s="115">
        <v>7</v>
      </c>
      <c r="CE44" s="116">
        <f t="shared" si="58"/>
        <v>1214076.4339200002</v>
      </c>
      <c r="CF44" s="115"/>
      <c r="CG44" s="116">
        <f t="shared" si="59"/>
        <v>0</v>
      </c>
      <c r="CH44" s="115"/>
      <c r="CI44" s="116">
        <f t="shared" si="60"/>
        <v>0</v>
      </c>
      <c r="CJ44" s="115"/>
      <c r="CK44" s="116">
        <f t="shared" si="61"/>
        <v>0</v>
      </c>
      <c r="CL44" s="115">
        <v>0</v>
      </c>
      <c r="CM44" s="116">
        <f t="shared" si="62"/>
        <v>0</v>
      </c>
      <c r="CN44" s="115">
        <v>2</v>
      </c>
      <c r="CO44" s="116">
        <f t="shared" si="63"/>
        <v>260159.23584000001</v>
      </c>
      <c r="CP44" s="115"/>
      <c r="CQ44" s="116">
        <f t="shared" si="64"/>
        <v>0</v>
      </c>
      <c r="CR44" s="115">
        <v>0</v>
      </c>
      <c r="CS44" s="116">
        <f t="shared" si="65"/>
        <v>0</v>
      </c>
      <c r="CT44" s="115">
        <v>5</v>
      </c>
      <c r="CU44" s="116">
        <f t="shared" si="66"/>
        <v>867197.45280000009</v>
      </c>
      <c r="CV44" s="115"/>
      <c r="CW44" s="116">
        <f t="shared" si="67"/>
        <v>0</v>
      </c>
      <c r="CX44" s="123">
        <v>0</v>
      </c>
      <c r="CY44" s="115">
        <f t="shared" si="68"/>
        <v>0</v>
      </c>
      <c r="CZ44" s="115"/>
      <c r="DA44" s="124">
        <f t="shared" si="69"/>
        <v>0</v>
      </c>
      <c r="DB44" s="115">
        <v>1</v>
      </c>
      <c r="DC44" s="116">
        <f t="shared" si="70"/>
        <v>173439.49056000001</v>
      </c>
      <c r="DD44" s="125"/>
      <c r="DE44" s="115">
        <f t="shared" si="71"/>
        <v>0</v>
      </c>
      <c r="DF44" s="115"/>
      <c r="DG44" s="116">
        <f t="shared" si="72"/>
        <v>0</v>
      </c>
      <c r="DH44" s="115"/>
      <c r="DI44" s="116">
        <f t="shared" si="73"/>
        <v>0</v>
      </c>
      <c r="DJ44" s="115"/>
      <c r="DK44" s="124">
        <f t="shared" si="74"/>
        <v>0</v>
      </c>
      <c r="DL44" s="124"/>
      <c r="DM44" s="124"/>
      <c r="DN44" s="116">
        <f t="shared" si="75"/>
        <v>196</v>
      </c>
      <c r="DO44" s="116">
        <f t="shared" si="75"/>
        <v>31992070.297062404</v>
      </c>
    </row>
    <row r="45" spans="1:119" s="37" customFormat="1" ht="19.5" customHeight="1" x14ac:dyDescent="0.25">
      <c r="A45" s="89"/>
      <c r="B45" s="109">
        <v>25</v>
      </c>
      <c r="C45" s="110" t="s">
        <v>186</v>
      </c>
      <c r="D45" s="111" t="s">
        <v>187</v>
      </c>
      <c r="E45" s="93">
        <v>24257</v>
      </c>
      <c r="F45" s="112">
        <v>4.5</v>
      </c>
      <c r="G45" s="131">
        <v>1</v>
      </c>
      <c r="H45" s="101"/>
      <c r="I45" s="101"/>
      <c r="J45" s="101"/>
      <c r="K45" s="65"/>
      <c r="L45" s="113">
        <v>1.4</v>
      </c>
      <c r="M45" s="113">
        <v>1.68</v>
      </c>
      <c r="N45" s="113">
        <v>2.23</v>
      </c>
      <c r="O45" s="114">
        <v>2.57</v>
      </c>
      <c r="P45" s="115">
        <v>22</v>
      </c>
      <c r="Q45" s="116">
        <f t="shared" si="28"/>
        <v>3698222.22</v>
      </c>
      <c r="R45" s="115"/>
      <c r="S45" s="115">
        <f t="shared" si="29"/>
        <v>0</v>
      </c>
      <c r="T45" s="115">
        <v>63</v>
      </c>
      <c r="U45" s="116">
        <f t="shared" si="30"/>
        <v>11851579.6623</v>
      </c>
      <c r="V45" s="115"/>
      <c r="W45" s="116">
        <f t="shared" si="31"/>
        <v>0</v>
      </c>
      <c r="X45" s="115">
        <v>0</v>
      </c>
      <c r="Y45" s="116">
        <f t="shared" si="32"/>
        <v>0</v>
      </c>
      <c r="Z45" s="116"/>
      <c r="AA45" s="116"/>
      <c r="AB45" s="115"/>
      <c r="AC45" s="116">
        <f t="shared" si="33"/>
        <v>0</v>
      </c>
      <c r="AD45" s="115"/>
      <c r="AE45" s="116"/>
      <c r="AF45" s="115">
        <v>2</v>
      </c>
      <c r="AG45" s="116">
        <f t="shared" si="34"/>
        <v>336202.01999999996</v>
      </c>
      <c r="AH45" s="115"/>
      <c r="AI45" s="116"/>
      <c r="AJ45" s="117"/>
      <c r="AK45" s="116">
        <f t="shared" si="35"/>
        <v>0</v>
      </c>
      <c r="AL45" s="115">
        <v>5</v>
      </c>
      <c r="AM45" s="116">
        <f t="shared" si="36"/>
        <v>840505.05</v>
      </c>
      <c r="AN45" s="115"/>
      <c r="AO45" s="115">
        <f t="shared" si="37"/>
        <v>0</v>
      </c>
      <c r="AP45" s="115">
        <v>7</v>
      </c>
      <c r="AQ45" s="116">
        <f t="shared" si="38"/>
        <v>1412048.4839999999</v>
      </c>
      <c r="AR45" s="123">
        <v>0</v>
      </c>
      <c r="AS45" s="116">
        <f t="shared" si="39"/>
        <v>0</v>
      </c>
      <c r="AT45" s="115">
        <v>0</v>
      </c>
      <c r="AU45" s="122">
        <f t="shared" si="40"/>
        <v>0</v>
      </c>
      <c r="AV45" s="115"/>
      <c r="AW45" s="116">
        <f t="shared" si="41"/>
        <v>0</v>
      </c>
      <c r="AX45" s="115">
        <v>0</v>
      </c>
      <c r="AY45" s="115">
        <f t="shared" si="42"/>
        <v>0</v>
      </c>
      <c r="AZ45" s="115"/>
      <c r="BA45" s="116">
        <f t="shared" si="43"/>
        <v>0</v>
      </c>
      <c r="BB45" s="115">
        <v>0</v>
      </c>
      <c r="BC45" s="116">
        <f t="shared" si="44"/>
        <v>0</v>
      </c>
      <c r="BD45" s="115">
        <v>0</v>
      </c>
      <c r="BE45" s="116">
        <f t="shared" si="45"/>
        <v>0</v>
      </c>
      <c r="BF45" s="115">
        <v>0</v>
      </c>
      <c r="BG45" s="116">
        <f t="shared" si="46"/>
        <v>0</v>
      </c>
      <c r="BH45" s="115"/>
      <c r="BI45" s="116">
        <f t="shared" si="47"/>
        <v>0</v>
      </c>
      <c r="BJ45" s="115">
        <v>1</v>
      </c>
      <c r="BK45" s="116">
        <f t="shared" si="48"/>
        <v>201721.212</v>
      </c>
      <c r="BL45" s="115">
        <v>10</v>
      </c>
      <c r="BM45" s="116">
        <f t="shared" si="49"/>
        <v>1833829.2</v>
      </c>
      <c r="BN45" s="115">
        <v>0</v>
      </c>
      <c r="BO45" s="116">
        <f t="shared" si="50"/>
        <v>0</v>
      </c>
      <c r="BP45" s="115"/>
      <c r="BQ45" s="116">
        <f t="shared" si="51"/>
        <v>0</v>
      </c>
      <c r="BR45" s="115"/>
      <c r="BS45" s="116">
        <f t="shared" si="52"/>
        <v>0</v>
      </c>
      <c r="BT45" s="115">
        <v>2</v>
      </c>
      <c r="BU45" s="116">
        <f t="shared" si="53"/>
        <v>440119.00799999997</v>
      </c>
      <c r="BV45" s="115">
        <v>4</v>
      </c>
      <c r="BW45" s="124">
        <f t="shared" si="54"/>
        <v>880238.01599999995</v>
      </c>
      <c r="BX45" s="115">
        <v>0</v>
      </c>
      <c r="BY45" s="116">
        <f t="shared" si="55"/>
        <v>0</v>
      </c>
      <c r="BZ45" s="115">
        <v>1</v>
      </c>
      <c r="CA45" s="116">
        <f t="shared" si="56"/>
        <v>152819.09999999998</v>
      </c>
      <c r="CB45" s="115">
        <v>0</v>
      </c>
      <c r="CC45" s="116">
        <f t="shared" si="57"/>
        <v>0</v>
      </c>
      <c r="CD45" s="115">
        <v>2</v>
      </c>
      <c r="CE45" s="116">
        <f t="shared" si="58"/>
        <v>366765.83999999997</v>
      </c>
      <c r="CF45" s="115">
        <v>0</v>
      </c>
      <c r="CG45" s="116">
        <f t="shared" si="59"/>
        <v>0</v>
      </c>
      <c r="CH45" s="115"/>
      <c r="CI45" s="116">
        <f t="shared" si="60"/>
        <v>0</v>
      </c>
      <c r="CJ45" s="115"/>
      <c r="CK45" s="116">
        <f t="shared" si="61"/>
        <v>0</v>
      </c>
      <c r="CL45" s="115">
        <v>0</v>
      </c>
      <c r="CM45" s="116">
        <f t="shared" si="62"/>
        <v>0</v>
      </c>
      <c r="CN45" s="115"/>
      <c r="CO45" s="116">
        <f t="shared" si="63"/>
        <v>0</v>
      </c>
      <c r="CP45" s="115"/>
      <c r="CQ45" s="116">
        <f t="shared" si="64"/>
        <v>0</v>
      </c>
      <c r="CR45" s="115">
        <v>2</v>
      </c>
      <c r="CS45" s="116">
        <f t="shared" si="65"/>
        <v>366765.83999999997</v>
      </c>
      <c r="CT45" s="115">
        <v>1</v>
      </c>
      <c r="CU45" s="116">
        <f t="shared" si="66"/>
        <v>183382.91999999998</v>
      </c>
      <c r="CV45" s="115">
        <v>0</v>
      </c>
      <c r="CW45" s="116">
        <f t="shared" si="67"/>
        <v>0</v>
      </c>
      <c r="CX45" s="123"/>
      <c r="CY45" s="115">
        <f t="shared" si="68"/>
        <v>0</v>
      </c>
      <c r="CZ45" s="115">
        <v>0</v>
      </c>
      <c r="DA45" s="124">
        <f t="shared" si="69"/>
        <v>0</v>
      </c>
      <c r="DB45" s="115">
        <v>0</v>
      </c>
      <c r="DC45" s="116">
        <f t="shared" si="70"/>
        <v>0</v>
      </c>
      <c r="DD45" s="125"/>
      <c r="DE45" s="115">
        <f t="shared" si="71"/>
        <v>0</v>
      </c>
      <c r="DF45" s="115"/>
      <c r="DG45" s="116">
        <f t="shared" si="72"/>
        <v>0</v>
      </c>
      <c r="DH45" s="115"/>
      <c r="DI45" s="116">
        <f t="shared" si="73"/>
        <v>0</v>
      </c>
      <c r="DJ45" s="115">
        <v>0</v>
      </c>
      <c r="DK45" s="124">
        <f t="shared" si="74"/>
        <v>0</v>
      </c>
      <c r="DL45" s="124"/>
      <c r="DM45" s="124"/>
      <c r="DN45" s="116">
        <f t="shared" si="75"/>
        <v>122</v>
      </c>
      <c r="DO45" s="116">
        <f t="shared" si="75"/>
        <v>22564198.572300006</v>
      </c>
    </row>
    <row r="46" spans="1:119" s="37" customFormat="1" ht="33.75" customHeight="1" x14ac:dyDescent="0.25">
      <c r="A46" s="89"/>
      <c r="B46" s="109">
        <v>26</v>
      </c>
      <c r="C46" s="110" t="s">
        <v>188</v>
      </c>
      <c r="D46" s="111" t="s">
        <v>189</v>
      </c>
      <c r="E46" s="93">
        <v>24257</v>
      </c>
      <c r="F46" s="112">
        <v>1.0900000000000001</v>
      </c>
      <c r="G46" s="131">
        <v>1</v>
      </c>
      <c r="H46" s="101"/>
      <c r="I46" s="101"/>
      <c r="J46" s="101"/>
      <c r="K46" s="65"/>
      <c r="L46" s="113">
        <v>1.4</v>
      </c>
      <c r="M46" s="113">
        <v>1.68</v>
      </c>
      <c r="N46" s="113">
        <v>2.23</v>
      </c>
      <c r="O46" s="114">
        <v>2.57</v>
      </c>
      <c r="P46" s="115">
        <v>5</v>
      </c>
      <c r="Q46" s="116">
        <f t="shared" si="28"/>
        <v>203589.00100000005</v>
      </c>
      <c r="R46" s="115"/>
      <c r="S46" s="115">
        <f t="shared" si="29"/>
        <v>0</v>
      </c>
      <c r="T46" s="115">
        <v>13</v>
      </c>
      <c r="U46" s="116">
        <f t="shared" si="30"/>
        <v>592369.96054600005</v>
      </c>
      <c r="V46" s="115"/>
      <c r="W46" s="116">
        <f t="shared" si="31"/>
        <v>0</v>
      </c>
      <c r="X46" s="115"/>
      <c r="Y46" s="116">
        <f t="shared" si="32"/>
        <v>0</v>
      </c>
      <c r="Z46" s="116"/>
      <c r="AA46" s="116"/>
      <c r="AB46" s="115"/>
      <c r="AC46" s="116">
        <f t="shared" si="33"/>
        <v>0</v>
      </c>
      <c r="AD46" s="115"/>
      <c r="AE46" s="116"/>
      <c r="AF46" s="115"/>
      <c r="AG46" s="116">
        <f t="shared" si="34"/>
        <v>0</v>
      </c>
      <c r="AH46" s="115"/>
      <c r="AI46" s="116"/>
      <c r="AJ46" s="117"/>
      <c r="AK46" s="116">
        <f t="shared" si="35"/>
        <v>0</v>
      </c>
      <c r="AL46" s="115">
        <v>2</v>
      </c>
      <c r="AM46" s="116">
        <f t="shared" si="36"/>
        <v>81435.60040000001</v>
      </c>
      <c r="AN46" s="115"/>
      <c r="AO46" s="115">
        <f t="shared" si="37"/>
        <v>0</v>
      </c>
      <c r="AP46" s="115">
        <v>2</v>
      </c>
      <c r="AQ46" s="116">
        <f t="shared" si="38"/>
        <v>97722.720480000018</v>
      </c>
      <c r="AR46" s="123">
        <v>0</v>
      </c>
      <c r="AS46" s="116">
        <f t="shared" si="39"/>
        <v>0</v>
      </c>
      <c r="AT46" s="115">
        <v>0</v>
      </c>
      <c r="AU46" s="122">
        <f t="shared" si="40"/>
        <v>0</v>
      </c>
      <c r="AV46" s="115"/>
      <c r="AW46" s="116">
        <f t="shared" si="41"/>
        <v>0</v>
      </c>
      <c r="AX46" s="115">
        <v>0</v>
      </c>
      <c r="AY46" s="115">
        <f t="shared" si="42"/>
        <v>0</v>
      </c>
      <c r="AZ46" s="115"/>
      <c r="BA46" s="116">
        <f t="shared" si="43"/>
        <v>0</v>
      </c>
      <c r="BB46" s="115">
        <v>0</v>
      </c>
      <c r="BC46" s="116">
        <f t="shared" si="44"/>
        <v>0</v>
      </c>
      <c r="BD46" s="115">
        <v>0</v>
      </c>
      <c r="BE46" s="116">
        <f t="shared" si="45"/>
        <v>0</v>
      </c>
      <c r="BF46" s="115">
        <v>0</v>
      </c>
      <c r="BG46" s="116">
        <f t="shared" si="46"/>
        <v>0</v>
      </c>
      <c r="BH46" s="115"/>
      <c r="BI46" s="116">
        <f t="shared" si="47"/>
        <v>0</v>
      </c>
      <c r="BJ46" s="115"/>
      <c r="BK46" s="116">
        <f t="shared" si="48"/>
        <v>0</v>
      </c>
      <c r="BL46" s="115"/>
      <c r="BM46" s="116">
        <f t="shared" si="49"/>
        <v>0</v>
      </c>
      <c r="BN46" s="115">
        <v>0</v>
      </c>
      <c r="BO46" s="116">
        <f t="shared" si="50"/>
        <v>0</v>
      </c>
      <c r="BP46" s="115"/>
      <c r="BQ46" s="116">
        <f t="shared" si="51"/>
        <v>0</v>
      </c>
      <c r="BR46" s="115"/>
      <c r="BS46" s="116">
        <f t="shared" si="52"/>
        <v>0</v>
      </c>
      <c r="BT46" s="115">
        <v>0</v>
      </c>
      <c r="BU46" s="116">
        <f t="shared" si="53"/>
        <v>0</v>
      </c>
      <c r="BV46" s="115">
        <v>1</v>
      </c>
      <c r="BW46" s="124">
        <f t="shared" si="54"/>
        <v>53303.302080000001</v>
      </c>
      <c r="BX46" s="115">
        <v>0</v>
      </c>
      <c r="BY46" s="116">
        <f t="shared" si="55"/>
        <v>0</v>
      </c>
      <c r="BZ46" s="115">
        <v>0</v>
      </c>
      <c r="CA46" s="116">
        <f t="shared" si="56"/>
        <v>0</v>
      </c>
      <c r="CB46" s="115">
        <v>0</v>
      </c>
      <c r="CC46" s="116">
        <f t="shared" si="57"/>
        <v>0</v>
      </c>
      <c r="CD46" s="115"/>
      <c r="CE46" s="116">
        <f t="shared" si="58"/>
        <v>0</v>
      </c>
      <c r="CF46" s="115">
        <v>0</v>
      </c>
      <c r="CG46" s="116">
        <f t="shared" si="59"/>
        <v>0</v>
      </c>
      <c r="CH46" s="115"/>
      <c r="CI46" s="116">
        <f t="shared" si="60"/>
        <v>0</v>
      </c>
      <c r="CJ46" s="115"/>
      <c r="CK46" s="116">
        <f t="shared" si="61"/>
        <v>0</v>
      </c>
      <c r="CL46" s="115">
        <v>0</v>
      </c>
      <c r="CM46" s="116">
        <f t="shared" si="62"/>
        <v>0</v>
      </c>
      <c r="CN46" s="115"/>
      <c r="CO46" s="116">
        <f t="shared" si="63"/>
        <v>0</v>
      </c>
      <c r="CP46" s="115"/>
      <c r="CQ46" s="116">
        <f t="shared" si="64"/>
        <v>0</v>
      </c>
      <c r="CR46" s="115"/>
      <c r="CS46" s="116">
        <f t="shared" si="65"/>
        <v>0</v>
      </c>
      <c r="CT46" s="115"/>
      <c r="CU46" s="116">
        <f t="shared" si="66"/>
        <v>0</v>
      </c>
      <c r="CV46" s="115">
        <v>0</v>
      </c>
      <c r="CW46" s="116">
        <f t="shared" si="67"/>
        <v>0</v>
      </c>
      <c r="CX46" s="123">
        <v>0</v>
      </c>
      <c r="CY46" s="115">
        <f t="shared" si="68"/>
        <v>0</v>
      </c>
      <c r="CZ46" s="115">
        <v>0</v>
      </c>
      <c r="DA46" s="124">
        <f t="shared" si="69"/>
        <v>0</v>
      </c>
      <c r="DB46" s="115">
        <v>0</v>
      </c>
      <c r="DC46" s="116">
        <f t="shared" si="70"/>
        <v>0</v>
      </c>
      <c r="DD46" s="125"/>
      <c r="DE46" s="115">
        <f t="shared" si="71"/>
        <v>0</v>
      </c>
      <c r="DF46" s="115"/>
      <c r="DG46" s="116">
        <f t="shared" si="72"/>
        <v>0</v>
      </c>
      <c r="DH46" s="115"/>
      <c r="DI46" s="116">
        <f t="shared" si="73"/>
        <v>0</v>
      </c>
      <c r="DJ46" s="115"/>
      <c r="DK46" s="124">
        <f t="shared" si="74"/>
        <v>0</v>
      </c>
      <c r="DL46" s="124"/>
      <c r="DM46" s="124"/>
      <c r="DN46" s="116">
        <f t="shared" si="75"/>
        <v>23</v>
      </c>
      <c r="DO46" s="116">
        <f t="shared" si="75"/>
        <v>1028420.5845060002</v>
      </c>
    </row>
    <row r="47" spans="1:119" s="37" customFormat="1" ht="36.75" customHeight="1" x14ac:dyDescent="0.25">
      <c r="A47" s="89"/>
      <c r="B47" s="109">
        <v>27</v>
      </c>
      <c r="C47" s="110" t="s">
        <v>190</v>
      </c>
      <c r="D47" s="111" t="s">
        <v>191</v>
      </c>
      <c r="E47" s="93">
        <v>24257</v>
      </c>
      <c r="F47" s="139">
        <v>4.51</v>
      </c>
      <c r="G47" s="131">
        <v>1</v>
      </c>
      <c r="H47" s="101"/>
      <c r="I47" s="101"/>
      <c r="J47" s="101"/>
      <c r="K47" s="65"/>
      <c r="L47" s="113">
        <v>1.4</v>
      </c>
      <c r="M47" s="113">
        <v>1.68</v>
      </c>
      <c r="N47" s="113">
        <v>2.23</v>
      </c>
      <c r="O47" s="114">
        <v>2.57</v>
      </c>
      <c r="P47" s="115">
        <v>1</v>
      </c>
      <c r="Q47" s="116">
        <f t="shared" si="28"/>
        <v>168474.56779999999</v>
      </c>
      <c r="R47" s="115"/>
      <c r="S47" s="115">
        <f t="shared" si="29"/>
        <v>0</v>
      </c>
      <c r="T47" s="115">
        <v>0</v>
      </c>
      <c r="U47" s="116">
        <f t="shared" si="30"/>
        <v>0</v>
      </c>
      <c r="V47" s="115"/>
      <c r="W47" s="116">
        <f t="shared" si="31"/>
        <v>0</v>
      </c>
      <c r="X47" s="115"/>
      <c r="Y47" s="116">
        <f t="shared" si="32"/>
        <v>0</v>
      </c>
      <c r="Z47" s="116"/>
      <c r="AA47" s="116"/>
      <c r="AB47" s="115"/>
      <c r="AC47" s="116">
        <f t="shared" si="33"/>
        <v>0</v>
      </c>
      <c r="AD47" s="115"/>
      <c r="AE47" s="116"/>
      <c r="AF47" s="115"/>
      <c r="AG47" s="116">
        <f t="shared" si="34"/>
        <v>0</v>
      </c>
      <c r="AH47" s="115"/>
      <c r="AI47" s="116"/>
      <c r="AJ47" s="117"/>
      <c r="AK47" s="116">
        <f t="shared" si="35"/>
        <v>0</v>
      </c>
      <c r="AL47" s="115">
        <v>0</v>
      </c>
      <c r="AM47" s="116">
        <f t="shared" si="36"/>
        <v>0</v>
      </c>
      <c r="AN47" s="115"/>
      <c r="AO47" s="115">
        <f t="shared" si="37"/>
        <v>0</v>
      </c>
      <c r="AP47" s="115">
        <v>1</v>
      </c>
      <c r="AQ47" s="116">
        <f t="shared" si="38"/>
        <v>202169.48135999998</v>
      </c>
      <c r="AR47" s="123"/>
      <c r="AS47" s="116">
        <f t="shared" si="39"/>
        <v>0</v>
      </c>
      <c r="AT47" s="115"/>
      <c r="AU47" s="122">
        <f t="shared" si="40"/>
        <v>0</v>
      </c>
      <c r="AV47" s="115"/>
      <c r="AW47" s="116">
        <f t="shared" si="41"/>
        <v>0</v>
      </c>
      <c r="AX47" s="115"/>
      <c r="AY47" s="115">
        <f t="shared" si="42"/>
        <v>0</v>
      </c>
      <c r="AZ47" s="115"/>
      <c r="BA47" s="116">
        <f t="shared" si="43"/>
        <v>0</v>
      </c>
      <c r="BB47" s="115"/>
      <c r="BC47" s="116">
        <f t="shared" si="44"/>
        <v>0</v>
      </c>
      <c r="BD47" s="115"/>
      <c r="BE47" s="116">
        <f t="shared" si="45"/>
        <v>0</v>
      </c>
      <c r="BF47" s="115"/>
      <c r="BG47" s="116">
        <f t="shared" si="46"/>
        <v>0</v>
      </c>
      <c r="BH47" s="115"/>
      <c r="BI47" s="116">
        <f t="shared" si="47"/>
        <v>0</v>
      </c>
      <c r="BJ47" s="115"/>
      <c r="BK47" s="116">
        <f t="shared" si="48"/>
        <v>0</v>
      </c>
      <c r="BL47" s="115">
        <v>0</v>
      </c>
      <c r="BM47" s="116">
        <f t="shared" si="49"/>
        <v>0</v>
      </c>
      <c r="BN47" s="115"/>
      <c r="BO47" s="116">
        <f t="shared" si="50"/>
        <v>0</v>
      </c>
      <c r="BP47" s="115"/>
      <c r="BQ47" s="116">
        <f t="shared" si="51"/>
        <v>0</v>
      </c>
      <c r="BR47" s="115"/>
      <c r="BS47" s="116">
        <f t="shared" si="52"/>
        <v>0</v>
      </c>
      <c r="BT47" s="115">
        <v>0</v>
      </c>
      <c r="BU47" s="116">
        <f t="shared" si="53"/>
        <v>0</v>
      </c>
      <c r="BV47" s="115">
        <v>0</v>
      </c>
      <c r="BW47" s="124">
        <f t="shared" si="54"/>
        <v>0</v>
      </c>
      <c r="BX47" s="115"/>
      <c r="BY47" s="116">
        <f t="shared" si="55"/>
        <v>0</v>
      </c>
      <c r="BZ47" s="115"/>
      <c r="CA47" s="116">
        <f t="shared" si="56"/>
        <v>0</v>
      </c>
      <c r="CB47" s="115"/>
      <c r="CC47" s="116">
        <f t="shared" si="57"/>
        <v>0</v>
      </c>
      <c r="CD47" s="115"/>
      <c r="CE47" s="116">
        <f t="shared" si="58"/>
        <v>0</v>
      </c>
      <c r="CF47" s="115"/>
      <c r="CG47" s="116">
        <f t="shared" si="59"/>
        <v>0</v>
      </c>
      <c r="CH47" s="115"/>
      <c r="CI47" s="116">
        <f t="shared" si="60"/>
        <v>0</v>
      </c>
      <c r="CJ47" s="115"/>
      <c r="CK47" s="116">
        <f t="shared" si="61"/>
        <v>0</v>
      </c>
      <c r="CL47" s="115">
        <v>0</v>
      </c>
      <c r="CM47" s="116">
        <f t="shared" si="62"/>
        <v>0</v>
      </c>
      <c r="CN47" s="115"/>
      <c r="CO47" s="116">
        <f t="shared" si="63"/>
        <v>0</v>
      </c>
      <c r="CP47" s="115"/>
      <c r="CQ47" s="116">
        <f t="shared" si="64"/>
        <v>0</v>
      </c>
      <c r="CR47" s="115"/>
      <c r="CS47" s="116">
        <f t="shared" si="65"/>
        <v>0</v>
      </c>
      <c r="CT47" s="115"/>
      <c r="CU47" s="116">
        <f t="shared" si="66"/>
        <v>0</v>
      </c>
      <c r="CV47" s="115"/>
      <c r="CW47" s="116">
        <f t="shared" si="67"/>
        <v>0</v>
      </c>
      <c r="CX47" s="123"/>
      <c r="CY47" s="115">
        <f t="shared" si="68"/>
        <v>0</v>
      </c>
      <c r="CZ47" s="115"/>
      <c r="DA47" s="124">
        <f t="shared" si="69"/>
        <v>0</v>
      </c>
      <c r="DB47" s="115"/>
      <c r="DC47" s="116">
        <f t="shared" si="70"/>
        <v>0</v>
      </c>
      <c r="DD47" s="125"/>
      <c r="DE47" s="115">
        <f t="shared" si="71"/>
        <v>0</v>
      </c>
      <c r="DF47" s="115"/>
      <c r="DG47" s="116">
        <f t="shared" si="72"/>
        <v>0</v>
      </c>
      <c r="DH47" s="115"/>
      <c r="DI47" s="116">
        <f t="shared" si="73"/>
        <v>0</v>
      </c>
      <c r="DJ47" s="115"/>
      <c r="DK47" s="124">
        <f t="shared" si="74"/>
        <v>0</v>
      </c>
      <c r="DL47" s="124"/>
      <c r="DM47" s="124"/>
      <c r="DN47" s="116">
        <f t="shared" si="75"/>
        <v>2</v>
      </c>
      <c r="DO47" s="116">
        <f t="shared" si="75"/>
        <v>370644.04915999994</v>
      </c>
    </row>
    <row r="48" spans="1:119" s="37" customFormat="1" ht="31.5" customHeight="1" x14ac:dyDescent="0.25">
      <c r="A48" s="89"/>
      <c r="B48" s="109">
        <v>28</v>
      </c>
      <c r="C48" s="143" t="s">
        <v>192</v>
      </c>
      <c r="D48" s="111" t="s">
        <v>193</v>
      </c>
      <c r="E48" s="93">
        <v>24257</v>
      </c>
      <c r="F48" s="112">
        <v>2.0499999999999998</v>
      </c>
      <c r="G48" s="131">
        <v>1</v>
      </c>
      <c r="H48" s="101"/>
      <c r="I48" s="101"/>
      <c r="J48" s="101"/>
      <c r="K48" s="65"/>
      <c r="L48" s="113">
        <v>1.4</v>
      </c>
      <c r="M48" s="113">
        <v>1.68</v>
      </c>
      <c r="N48" s="113">
        <v>2.23</v>
      </c>
      <c r="O48" s="114">
        <v>2.57</v>
      </c>
      <c r="P48" s="115">
        <v>0</v>
      </c>
      <c r="Q48" s="116">
        <f t="shared" si="28"/>
        <v>0</v>
      </c>
      <c r="R48" s="115"/>
      <c r="S48" s="115">
        <f t="shared" si="29"/>
        <v>0</v>
      </c>
      <c r="T48" s="115">
        <v>0</v>
      </c>
      <c r="U48" s="116">
        <f t="shared" si="30"/>
        <v>0</v>
      </c>
      <c r="V48" s="115"/>
      <c r="W48" s="116">
        <f t="shared" si="31"/>
        <v>0</v>
      </c>
      <c r="X48" s="115"/>
      <c r="Y48" s="116">
        <f t="shared" si="32"/>
        <v>0</v>
      </c>
      <c r="Z48" s="116"/>
      <c r="AA48" s="116"/>
      <c r="AB48" s="115"/>
      <c r="AC48" s="116">
        <f t="shared" si="33"/>
        <v>0</v>
      </c>
      <c r="AD48" s="115"/>
      <c r="AE48" s="116"/>
      <c r="AF48" s="115"/>
      <c r="AG48" s="116">
        <f t="shared" si="34"/>
        <v>0</v>
      </c>
      <c r="AH48" s="115"/>
      <c r="AI48" s="116"/>
      <c r="AJ48" s="144"/>
      <c r="AK48" s="116">
        <f t="shared" si="35"/>
        <v>0</v>
      </c>
      <c r="AL48" s="115">
        <v>0</v>
      </c>
      <c r="AM48" s="116">
        <f t="shared" si="36"/>
        <v>0</v>
      </c>
      <c r="AN48" s="115"/>
      <c r="AO48" s="115">
        <f t="shared" si="37"/>
        <v>0</v>
      </c>
      <c r="AP48" s="115">
        <v>0</v>
      </c>
      <c r="AQ48" s="116">
        <f t="shared" si="38"/>
        <v>0</v>
      </c>
      <c r="AR48" s="123"/>
      <c r="AS48" s="116">
        <f t="shared" si="39"/>
        <v>0</v>
      </c>
      <c r="AT48" s="115"/>
      <c r="AU48" s="122">
        <f t="shared" si="40"/>
        <v>0</v>
      </c>
      <c r="AV48" s="115"/>
      <c r="AW48" s="116">
        <f t="shared" si="41"/>
        <v>0</v>
      </c>
      <c r="AX48" s="115"/>
      <c r="AY48" s="115">
        <f t="shared" si="42"/>
        <v>0</v>
      </c>
      <c r="AZ48" s="115"/>
      <c r="BA48" s="116">
        <f t="shared" si="43"/>
        <v>0</v>
      </c>
      <c r="BB48" s="115"/>
      <c r="BC48" s="116">
        <f t="shared" si="44"/>
        <v>0</v>
      </c>
      <c r="BD48" s="115"/>
      <c r="BE48" s="116">
        <f t="shared" si="45"/>
        <v>0</v>
      </c>
      <c r="BF48" s="115"/>
      <c r="BG48" s="116">
        <f t="shared" si="46"/>
        <v>0</v>
      </c>
      <c r="BH48" s="115"/>
      <c r="BI48" s="116">
        <f t="shared" si="47"/>
        <v>0</v>
      </c>
      <c r="BJ48" s="115"/>
      <c r="BK48" s="116">
        <f t="shared" si="48"/>
        <v>0</v>
      </c>
      <c r="BL48" s="115"/>
      <c r="BM48" s="116">
        <f t="shared" si="49"/>
        <v>0</v>
      </c>
      <c r="BN48" s="115"/>
      <c r="BO48" s="116">
        <f t="shared" si="50"/>
        <v>0</v>
      </c>
      <c r="BP48" s="115"/>
      <c r="BQ48" s="116">
        <f t="shared" si="51"/>
        <v>0</v>
      </c>
      <c r="BR48" s="115"/>
      <c r="BS48" s="116">
        <f t="shared" si="52"/>
        <v>0</v>
      </c>
      <c r="BT48" s="115">
        <v>0</v>
      </c>
      <c r="BU48" s="116">
        <f t="shared" si="53"/>
        <v>0</v>
      </c>
      <c r="BV48" s="115">
        <v>0</v>
      </c>
      <c r="BW48" s="124">
        <f t="shared" si="54"/>
        <v>0</v>
      </c>
      <c r="BX48" s="115"/>
      <c r="BY48" s="116">
        <f t="shared" si="55"/>
        <v>0</v>
      </c>
      <c r="BZ48" s="115"/>
      <c r="CA48" s="116">
        <f t="shared" si="56"/>
        <v>0</v>
      </c>
      <c r="CB48" s="115"/>
      <c r="CC48" s="116">
        <f t="shared" si="57"/>
        <v>0</v>
      </c>
      <c r="CD48" s="115"/>
      <c r="CE48" s="116">
        <f t="shared" si="58"/>
        <v>0</v>
      </c>
      <c r="CF48" s="115"/>
      <c r="CG48" s="116">
        <f t="shared" si="59"/>
        <v>0</v>
      </c>
      <c r="CH48" s="115"/>
      <c r="CI48" s="116">
        <f t="shared" si="60"/>
        <v>0</v>
      </c>
      <c r="CJ48" s="115"/>
      <c r="CK48" s="116">
        <f t="shared" si="61"/>
        <v>0</v>
      </c>
      <c r="CL48" s="115">
        <v>0</v>
      </c>
      <c r="CM48" s="116">
        <f t="shared" si="62"/>
        <v>0</v>
      </c>
      <c r="CN48" s="115"/>
      <c r="CO48" s="116">
        <f t="shared" si="63"/>
        <v>0</v>
      </c>
      <c r="CP48" s="115"/>
      <c r="CQ48" s="116">
        <f t="shared" si="64"/>
        <v>0</v>
      </c>
      <c r="CR48" s="115"/>
      <c r="CS48" s="116">
        <f t="shared" si="65"/>
        <v>0</v>
      </c>
      <c r="CT48" s="115"/>
      <c r="CU48" s="116">
        <f t="shared" si="66"/>
        <v>0</v>
      </c>
      <c r="CV48" s="115"/>
      <c r="CW48" s="116">
        <f t="shared" si="67"/>
        <v>0</v>
      </c>
      <c r="CX48" s="123"/>
      <c r="CY48" s="115">
        <f t="shared" si="68"/>
        <v>0</v>
      </c>
      <c r="CZ48" s="115"/>
      <c r="DA48" s="124">
        <f t="shared" si="69"/>
        <v>0</v>
      </c>
      <c r="DB48" s="115"/>
      <c r="DC48" s="116">
        <f t="shared" si="70"/>
        <v>0</v>
      </c>
      <c r="DD48" s="125"/>
      <c r="DE48" s="115">
        <f t="shared" si="71"/>
        <v>0</v>
      </c>
      <c r="DF48" s="115"/>
      <c r="DG48" s="116">
        <f t="shared" si="72"/>
        <v>0</v>
      </c>
      <c r="DH48" s="115"/>
      <c r="DI48" s="116">
        <f t="shared" si="73"/>
        <v>0</v>
      </c>
      <c r="DJ48" s="115"/>
      <c r="DK48" s="124">
        <f t="shared" si="74"/>
        <v>0</v>
      </c>
      <c r="DL48" s="124"/>
      <c r="DM48" s="124"/>
      <c r="DN48" s="116">
        <f t="shared" si="75"/>
        <v>0</v>
      </c>
      <c r="DO48" s="116">
        <f t="shared" si="75"/>
        <v>0</v>
      </c>
    </row>
    <row r="49" spans="1:119" s="37" customFormat="1" ht="15.75" customHeight="1" x14ac:dyDescent="0.25">
      <c r="A49" s="102">
        <v>6</v>
      </c>
      <c r="B49" s="134"/>
      <c r="C49" s="135"/>
      <c r="D49" s="92" t="s">
        <v>194</v>
      </c>
      <c r="E49" s="103">
        <v>24257</v>
      </c>
      <c r="F49" s="98">
        <v>0.8</v>
      </c>
      <c r="G49" s="104"/>
      <c r="H49" s="101"/>
      <c r="I49" s="101"/>
      <c r="J49" s="101"/>
      <c r="K49" s="105"/>
      <c r="L49" s="106">
        <v>1.4</v>
      </c>
      <c r="M49" s="106">
        <v>1.68</v>
      </c>
      <c r="N49" s="106">
        <v>2.23</v>
      </c>
      <c r="O49" s="107">
        <v>2.57</v>
      </c>
      <c r="P49" s="100">
        <f t="shared" ref="P49:Y49" si="76">SUM(P50:P53)</f>
        <v>23</v>
      </c>
      <c r="Q49" s="100">
        <f t="shared" si="76"/>
        <v>1241007.81522858</v>
      </c>
      <c r="R49" s="100">
        <f t="shared" si="76"/>
        <v>18</v>
      </c>
      <c r="S49" s="100">
        <f t="shared" si="76"/>
        <v>213260.43378816001</v>
      </c>
      <c r="T49" s="100">
        <f t="shared" si="76"/>
        <v>38</v>
      </c>
      <c r="U49" s="100">
        <f t="shared" si="76"/>
        <v>502944.43028245762</v>
      </c>
      <c r="V49" s="100">
        <f t="shared" si="76"/>
        <v>2</v>
      </c>
      <c r="W49" s="100">
        <f t="shared" si="76"/>
        <v>26470.7594885504</v>
      </c>
      <c r="X49" s="100">
        <f t="shared" si="76"/>
        <v>0</v>
      </c>
      <c r="Y49" s="100">
        <f t="shared" si="76"/>
        <v>0</v>
      </c>
      <c r="Z49" s="100"/>
      <c r="AA49" s="100"/>
      <c r="AB49" s="100">
        <f t="shared" ref="AB49:CM49" si="77">SUM(AB50:AB53)</f>
        <v>1230</v>
      </c>
      <c r="AC49" s="100">
        <f t="shared" si="77"/>
        <v>79063186.378215745</v>
      </c>
      <c r="AD49" s="100">
        <f t="shared" si="77"/>
        <v>0</v>
      </c>
      <c r="AE49" s="100">
        <f t="shared" si="77"/>
        <v>0</v>
      </c>
      <c r="AF49" s="100">
        <f t="shared" si="77"/>
        <v>95</v>
      </c>
      <c r="AG49" s="100">
        <f t="shared" si="77"/>
        <v>6565032.8852089606</v>
      </c>
      <c r="AH49" s="100">
        <f t="shared" si="77"/>
        <v>0</v>
      </c>
      <c r="AI49" s="100">
        <f t="shared" si="77"/>
        <v>0</v>
      </c>
      <c r="AJ49" s="100">
        <f t="shared" si="77"/>
        <v>0</v>
      </c>
      <c r="AK49" s="100">
        <f t="shared" si="77"/>
        <v>0</v>
      </c>
      <c r="AL49" s="100">
        <f t="shared" si="77"/>
        <v>57</v>
      </c>
      <c r="AM49" s="100">
        <f t="shared" si="77"/>
        <v>1723436.6831095796</v>
      </c>
      <c r="AN49" s="100">
        <f t="shared" si="77"/>
        <v>114</v>
      </c>
      <c r="AO49" s="100">
        <f t="shared" si="77"/>
        <v>3725489.1964184395</v>
      </c>
      <c r="AP49" s="100">
        <f t="shared" si="77"/>
        <v>5</v>
      </c>
      <c r="AQ49" s="100">
        <f t="shared" si="77"/>
        <v>70890.426590720017</v>
      </c>
      <c r="AR49" s="100">
        <f t="shared" si="77"/>
        <v>0</v>
      </c>
      <c r="AS49" s="100">
        <f t="shared" si="77"/>
        <v>0</v>
      </c>
      <c r="AT49" s="100">
        <f t="shared" si="77"/>
        <v>16</v>
      </c>
      <c r="AU49" s="100">
        <f t="shared" si="77"/>
        <v>226849.36509030403</v>
      </c>
      <c r="AV49" s="100">
        <f t="shared" si="77"/>
        <v>0</v>
      </c>
      <c r="AW49" s="100">
        <f t="shared" si="77"/>
        <v>0</v>
      </c>
      <c r="AX49" s="100">
        <f t="shared" si="77"/>
        <v>0</v>
      </c>
      <c r="AY49" s="100">
        <f t="shared" si="77"/>
        <v>0</v>
      </c>
      <c r="AZ49" s="100">
        <f t="shared" si="77"/>
        <v>0</v>
      </c>
      <c r="BA49" s="100">
        <f t="shared" si="77"/>
        <v>0</v>
      </c>
      <c r="BB49" s="100">
        <f t="shared" si="77"/>
        <v>0</v>
      </c>
      <c r="BC49" s="100">
        <f t="shared" si="77"/>
        <v>0</v>
      </c>
      <c r="BD49" s="100">
        <f t="shared" si="77"/>
        <v>0</v>
      </c>
      <c r="BE49" s="100">
        <f t="shared" si="77"/>
        <v>0</v>
      </c>
      <c r="BF49" s="100">
        <f t="shared" si="77"/>
        <v>0</v>
      </c>
      <c r="BG49" s="100">
        <f t="shared" si="77"/>
        <v>0</v>
      </c>
      <c r="BH49" s="100">
        <f t="shared" si="77"/>
        <v>5</v>
      </c>
      <c r="BI49" s="100">
        <f t="shared" si="77"/>
        <v>194710.25689315994</v>
      </c>
      <c r="BJ49" s="100">
        <f t="shared" si="77"/>
        <v>27</v>
      </c>
      <c r="BK49" s="100">
        <f t="shared" si="77"/>
        <v>387304.72704000009</v>
      </c>
      <c r="BL49" s="100">
        <f t="shared" si="77"/>
        <v>75</v>
      </c>
      <c r="BM49" s="100">
        <f t="shared" si="77"/>
        <v>968026.62172800011</v>
      </c>
      <c r="BN49" s="100">
        <f t="shared" si="77"/>
        <v>0</v>
      </c>
      <c r="BO49" s="100">
        <f t="shared" si="77"/>
        <v>0</v>
      </c>
      <c r="BP49" s="100">
        <f t="shared" si="77"/>
        <v>24</v>
      </c>
      <c r="BQ49" s="100">
        <f t="shared" si="77"/>
        <v>873860.83032411989</v>
      </c>
      <c r="BR49" s="100">
        <f t="shared" si="77"/>
        <v>11</v>
      </c>
      <c r="BS49" s="100">
        <f t="shared" si="77"/>
        <v>388549.12278336001</v>
      </c>
      <c r="BT49" s="100">
        <f t="shared" si="77"/>
        <v>12</v>
      </c>
      <c r="BU49" s="100">
        <f t="shared" si="77"/>
        <v>185389.78815897598</v>
      </c>
      <c r="BV49" s="100">
        <f t="shared" si="77"/>
        <v>24</v>
      </c>
      <c r="BW49" s="100">
        <f t="shared" si="77"/>
        <v>370779.57631795196</v>
      </c>
      <c r="BX49" s="100">
        <f t="shared" si="77"/>
        <v>44</v>
      </c>
      <c r="BY49" s="100">
        <f t="shared" si="77"/>
        <v>2068020.6769551996</v>
      </c>
      <c r="BZ49" s="100">
        <f t="shared" si="77"/>
        <v>162</v>
      </c>
      <c r="CA49" s="100">
        <f t="shared" si="77"/>
        <v>6634592.8483391991</v>
      </c>
      <c r="CB49" s="100">
        <f t="shared" si="77"/>
        <v>0</v>
      </c>
      <c r="CC49" s="100">
        <f t="shared" si="77"/>
        <v>0</v>
      </c>
      <c r="CD49" s="100">
        <f t="shared" si="77"/>
        <v>74</v>
      </c>
      <c r="CE49" s="100">
        <f t="shared" si="77"/>
        <v>2271668.4128847201</v>
      </c>
      <c r="CF49" s="100">
        <f t="shared" si="77"/>
        <v>0</v>
      </c>
      <c r="CG49" s="100">
        <f t="shared" si="77"/>
        <v>0</v>
      </c>
      <c r="CH49" s="100">
        <f t="shared" si="77"/>
        <v>0</v>
      </c>
      <c r="CI49" s="100">
        <f t="shared" si="77"/>
        <v>0</v>
      </c>
      <c r="CJ49" s="100">
        <f t="shared" si="77"/>
        <v>24</v>
      </c>
      <c r="CK49" s="100">
        <f t="shared" si="77"/>
        <v>382275.77938391996</v>
      </c>
      <c r="CL49" s="100">
        <f t="shared" si="77"/>
        <v>23</v>
      </c>
      <c r="CM49" s="100">
        <f t="shared" si="77"/>
        <v>1081010.8084083998</v>
      </c>
      <c r="CN49" s="100">
        <f t="shared" ref="CN49:DO49" si="78">SUM(CN50:CN53)</f>
        <v>34</v>
      </c>
      <c r="CO49" s="100">
        <f t="shared" si="78"/>
        <v>482991.75593226001</v>
      </c>
      <c r="CP49" s="100">
        <f t="shared" si="78"/>
        <v>37</v>
      </c>
      <c r="CQ49" s="100">
        <f t="shared" si="78"/>
        <v>399177.53885439993</v>
      </c>
      <c r="CR49" s="100">
        <f t="shared" si="78"/>
        <v>15</v>
      </c>
      <c r="CS49" s="100">
        <f t="shared" si="78"/>
        <v>193605.32434560003</v>
      </c>
      <c r="CT49" s="100">
        <f t="shared" si="78"/>
        <v>1</v>
      </c>
      <c r="CU49" s="100">
        <f t="shared" si="78"/>
        <v>56298.737882359987</v>
      </c>
      <c r="CV49" s="100">
        <f t="shared" si="78"/>
        <v>42</v>
      </c>
      <c r="CW49" s="100">
        <f t="shared" si="78"/>
        <v>628878.34068632009</v>
      </c>
      <c r="CX49" s="100">
        <f t="shared" si="78"/>
        <v>0</v>
      </c>
      <c r="CY49" s="100">
        <f t="shared" si="78"/>
        <v>0</v>
      </c>
      <c r="CZ49" s="100">
        <f t="shared" si="78"/>
        <v>0</v>
      </c>
      <c r="DA49" s="100">
        <f t="shared" si="78"/>
        <v>0</v>
      </c>
      <c r="DB49" s="100">
        <f t="shared" si="78"/>
        <v>0</v>
      </c>
      <c r="DC49" s="100">
        <f t="shared" si="78"/>
        <v>0</v>
      </c>
      <c r="DD49" s="100">
        <f t="shared" si="78"/>
        <v>7</v>
      </c>
      <c r="DE49" s="100">
        <f t="shared" si="78"/>
        <v>206080.00763596001</v>
      </c>
      <c r="DF49" s="100">
        <f t="shared" si="78"/>
        <v>15</v>
      </c>
      <c r="DG49" s="100">
        <f t="shared" si="78"/>
        <v>193605.32434560003</v>
      </c>
      <c r="DH49" s="100">
        <f t="shared" si="78"/>
        <v>3</v>
      </c>
      <c r="DI49" s="100">
        <f t="shared" si="78"/>
        <v>179257.14079310399</v>
      </c>
      <c r="DJ49" s="100">
        <f t="shared" si="78"/>
        <v>3</v>
      </c>
      <c r="DK49" s="100">
        <f t="shared" si="78"/>
        <v>47255.349679104002</v>
      </c>
      <c r="DL49" s="100">
        <f t="shared" si="78"/>
        <v>0</v>
      </c>
      <c r="DM49" s="100">
        <f t="shared" si="78"/>
        <v>0</v>
      </c>
      <c r="DN49" s="100">
        <f t="shared" si="78"/>
        <v>2260</v>
      </c>
      <c r="DO49" s="100">
        <f t="shared" si="78"/>
        <v>111551907.3427932</v>
      </c>
    </row>
    <row r="50" spans="1:119" s="37" customFormat="1" ht="30" x14ac:dyDescent="0.25">
      <c r="A50" s="89"/>
      <c r="B50" s="110">
        <v>29</v>
      </c>
      <c r="C50" s="110" t="s">
        <v>195</v>
      </c>
      <c r="D50" s="210" t="s">
        <v>196</v>
      </c>
      <c r="E50" s="93">
        <v>24257</v>
      </c>
      <c r="F50" s="207">
        <v>0.32</v>
      </c>
      <c r="G50" s="131">
        <v>1</v>
      </c>
      <c r="H50" s="101"/>
      <c r="I50" s="101"/>
      <c r="J50" s="101"/>
      <c r="K50" s="145">
        <v>0.97470000000000001</v>
      </c>
      <c r="L50" s="113">
        <v>1.4</v>
      </c>
      <c r="M50" s="113">
        <v>1.68</v>
      </c>
      <c r="N50" s="113">
        <v>2.23</v>
      </c>
      <c r="O50" s="114">
        <v>2.57</v>
      </c>
      <c r="P50" s="115"/>
      <c r="Q50" s="146">
        <f>(P50*$E50*$F50*((1-$K50)+$K50*$L50*$Q$13*$G50))</f>
        <v>0</v>
      </c>
      <c r="R50" s="115">
        <v>18</v>
      </c>
      <c r="S50" s="146">
        <f>(R50*$E50*$F50*((1-$K50)+$K50*$L50*$S$13*$G50))</f>
        <v>213260.43378816001</v>
      </c>
      <c r="T50" s="115">
        <v>38</v>
      </c>
      <c r="U50" s="146">
        <f>(T50*$E50*$F50*((1-$K50)+$K50*$L50*U$13*$G50))</f>
        <v>502944.43028245762</v>
      </c>
      <c r="V50" s="115">
        <v>2</v>
      </c>
      <c r="W50" s="146">
        <f>(V50*$E50*$F50*((1-$K50)+$K50*$L50*$W$13*G50))</f>
        <v>26470.7594885504</v>
      </c>
      <c r="X50" s="115"/>
      <c r="Y50" s="116"/>
      <c r="Z50" s="116"/>
      <c r="AA50" s="116"/>
      <c r="AB50" s="115">
        <v>350</v>
      </c>
      <c r="AC50" s="146">
        <f>(AB50*$E50*$F50*((1-$K50)+$K50*$L50*$AC$13*$G50))</f>
        <v>4146730.6569920001</v>
      </c>
      <c r="AD50" s="115"/>
      <c r="AE50" s="116"/>
      <c r="AF50" s="115">
        <v>13</v>
      </c>
      <c r="AG50" s="146">
        <f>(AF50*$E50*$F50*((1-$K50)+$K50*$L50*AG$13*$G50))</f>
        <v>154021.42440255999</v>
      </c>
      <c r="AH50" s="115"/>
      <c r="AI50" s="116"/>
      <c r="AJ50" s="115"/>
      <c r="AK50" s="146">
        <f>(AJ50*$E50*$F50*((1-$K50)+$K50*$G50*AK$13*$L50))</f>
        <v>0</v>
      </c>
      <c r="AL50" s="115">
        <v>32</v>
      </c>
      <c r="AM50" s="146">
        <f>(AL50*$E50*$F50*((1-$K50)+$K50*$G50*AM$13*$L50))</f>
        <v>379129.66006783996</v>
      </c>
      <c r="AN50" s="115">
        <v>55</v>
      </c>
      <c r="AO50" s="146">
        <f>(AN50*$E50*$F50*((1-$K50)+$K50*$G50*AO$13*$L50))</f>
        <v>651629.10324159998</v>
      </c>
      <c r="AP50" s="115">
        <v>5</v>
      </c>
      <c r="AQ50" s="146">
        <f>(AP50*$E50*$F50*((1-$K50)+$K50*$G50*AQ$13*$M50))</f>
        <v>70890.426590720017</v>
      </c>
      <c r="AR50" s="123"/>
      <c r="AS50" s="116"/>
      <c r="AT50" s="115">
        <v>16</v>
      </c>
      <c r="AU50" s="146">
        <f>(AT50*$E50*$F50*((1-$K50)+$K50*$G50*AU$13*$M50))</f>
        <v>226849.36509030403</v>
      </c>
      <c r="AV50" s="115"/>
      <c r="AW50" s="116"/>
      <c r="AX50" s="115"/>
      <c r="AY50" s="115"/>
      <c r="AZ50" s="115"/>
      <c r="BA50" s="116"/>
      <c r="BB50" s="115"/>
      <c r="BC50" s="116"/>
      <c r="BD50" s="115"/>
      <c r="BE50" s="116"/>
      <c r="BF50" s="115"/>
      <c r="BG50" s="116"/>
      <c r="BH50" s="115">
        <v>2</v>
      </c>
      <c r="BI50" s="146">
        <f>(BH50*$E50*$F50*((1-$K50)+$K50*$G50*BI$13*$L50))</f>
        <v>25814.043246079997</v>
      </c>
      <c r="BJ50" s="115">
        <v>27</v>
      </c>
      <c r="BK50" s="116">
        <f t="shared" si="48"/>
        <v>387304.72704000009</v>
      </c>
      <c r="BL50" s="115">
        <v>75</v>
      </c>
      <c r="BM50" s="146">
        <f>(BL50*$E50*$F50*((1-$K50)+$K50*$G50*BM$13*$M50))</f>
        <v>968026.62172800011</v>
      </c>
      <c r="BN50" s="115"/>
      <c r="BO50" s="116"/>
      <c r="BP50" s="115">
        <v>11</v>
      </c>
      <c r="BQ50" s="146">
        <f>(BP50*$E50*$F50*((1-$K50)+$K50*$G50*BQ$13*$M50))</f>
        <v>141977.23785344002</v>
      </c>
      <c r="BR50" s="115">
        <v>5</v>
      </c>
      <c r="BS50" s="146">
        <f>(BR50*$E50*$F50*((1-$K50)+$K50*$G50*BS$13*$M50))</f>
        <v>58179.789639680013</v>
      </c>
      <c r="BT50" s="115">
        <v>12</v>
      </c>
      <c r="BU50" s="146">
        <f>(BT50*$E50*$F50*((1-$K50)+$K50*$G50*BU$13*$M50))</f>
        <v>185389.78815897598</v>
      </c>
      <c r="BV50" s="115">
        <v>24</v>
      </c>
      <c r="BW50" s="146">
        <f>(BV50*$E50*$F50*((1-$K50)+$K50*$G50*BW$13*$M50))</f>
        <v>370779.57631795196</v>
      </c>
      <c r="BX50" s="115"/>
      <c r="BY50" s="146">
        <f>(BX50*$E50*$F50*((1-$K50)+$K50*$G50*BY$13*$L50))</f>
        <v>0</v>
      </c>
      <c r="BZ50" s="115">
        <v>81</v>
      </c>
      <c r="CA50" s="146">
        <f>(BZ50*$E50*$F50*((1-$K50)+$K50*$G50*CA$13*$L50))</f>
        <v>873875.1526272</v>
      </c>
      <c r="CB50" s="115"/>
      <c r="CC50" s="116"/>
      <c r="CD50" s="115">
        <v>55</v>
      </c>
      <c r="CE50" s="146">
        <f>(CD50*$E50*$F50*((1-$K50)+$K50*$G50*CE$13*$M50))</f>
        <v>709886.18926720007</v>
      </c>
      <c r="CF50" s="115"/>
      <c r="CG50" s="116"/>
      <c r="CH50" s="115"/>
      <c r="CI50" s="116"/>
      <c r="CJ50" s="115">
        <v>18</v>
      </c>
      <c r="CK50" s="146">
        <f>(CJ50*$E50*$F50*((1-$K50)+$K50*$G50*CK$13*$L50))</f>
        <v>156062.56750847999</v>
      </c>
      <c r="CL50" s="115"/>
      <c r="CM50" s="146">
        <f>(CL50*$E50*$F50*((1-$K50)+$K50*$G50*CM$13*$L50))</f>
        <v>0</v>
      </c>
      <c r="CN50" s="115">
        <v>30</v>
      </c>
      <c r="CO50" s="146">
        <f>(CN50*$E50*$F50*((1-$K50)+$K50*$G50*CO$13*$L50))</f>
        <v>291880.87155840005</v>
      </c>
      <c r="CP50" s="116">
        <v>37</v>
      </c>
      <c r="CQ50" s="147">
        <f>CP50*E50*F50*((1-K50)+K50*L50*$CQ$13*G50)</f>
        <v>399177.53885439993</v>
      </c>
      <c r="CR50" s="115">
        <v>15</v>
      </c>
      <c r="CS50" s="146">
        <f>(CR50*$E50*$F50*((1-$K50)+$K50*$G50*CS$13*$M50))</f>
        <v>193605.32434560003</v>
      </c>
      <c r="CT50" s="115"/>
      <c r="CU50" s="146">
        <f>(CT50*$E50*$F50*((1-$K50)+$K50*$G50*CU$13*$M50))</f>
        <v>0</v>
      </c>
      <c r="CV50" s="115">
        <v>40</v>
      </c>
      <c r="CW50" s="146">
        <f>(CV50*$E50*$F50*((1-$K50)+$K50*$G50*CW$13*$M50))</f>
        <v>516280.86492160009</v>
      </c>
      <c r="CX50" s="123"/>
      <c r="CY50" s="146">
        <f>(CX50*$E50*$F50*((1-$K50)+$K50*$G50*CY$13*$M50))</f>
        <v>0</v>
      </c>
      <c r="CZ50" s="115"/>
      <c r="DA50" s="124"/>
      <c r="DB50" s="115"/>
      <c r="DC50" s="116"/>
      <c r="DD50" s="115">
        <v>5</v>
      </c>
      <c r="DE50" s="146">
        <f>(DD50*$E50*$F50*((1-$K50)+$K50*$G50*DE$13*$M50))</f>
        <v>64535.108115200012</v>
      </c>
      <c r="DF50" s="115">
        <v>15</v>
      </c>
      <c r="DG50" s="146">
        <f>(DF50*$E50*$F50*((1-$K50)+$K50*$G50*DG$13*$M50))</f>
        <v>193605.32434560003</v>
      </c>
      <c r="DH50" s="115"/>
      <c r="DI50" s="146">
        <f>(DH50*$E50*$F50*((1-$K50)+$K50*$G50*DI$13*$N50))</f>
        <v>0</v>
      </c>
      <c r="DJ50" s="115">
        <v>3</v>
      </c>
      <c r="DK50" s="146">
        <f>(DJ50*$E50*$F50*((1-$K50)+$K50*$G50*DK$13*$O50))</f>
        <v>47255.349679104002</v>
      </c>
      <c r="DL50" s="124"/>
      <c r="DM50" s="124"/>
      <c r="DN50" s="116">
        <f t="shared" ref="DN50:DO53" si="79">SUM(P50,R50,T50,V50,X50,Z50,AB50,AD50,AF50,AH50,AJ50,AL50,AR50,AV50,AX50,CB50,AN50,BB50,BD50,BF50,CP50,BH50,BJ50,AP50,BN50,AT50,CR50,BP50,CT50,BR50,BT50,BV50,CD50,BX50,BZ50,CF50,CH50,CJ50,CL50,CN50,CV50,CX50,BL50,AZ50,CZ50,DB50,DD50,DF50,DH50,DJ50,DL50)</f>
        <v>984</v>
      </c>
      <c r="DO50" s="116">
        <f t="shared" si="79"/>
        <v>11955562.335151101</v>
      </c>
    </row>
    <row r="51" spans="1:119" s="37" customFormat="1" ht="45" x14ac:dyDescent="0.25">
      <c r="A51" s="89"/>
      <c r="B51" s="110">
        <v>30</v>
      </c>
      <c r="C51" s="110" t="s">
        <v>197</v>
      </c>
      <c r="D51" s="210" t="s">
        <v>198</v>
      </c>
      <c r="E51" s="93">
        <v>24257</v>
      </c>
      <c r="F51" s="207">
        <v>1.39</v>
      </c>
      <c r="G51" s="131">
        <v>1</v>
      </c>
      <c r="H51" s="101"/>
      <c r="I51" s="101"/>
      <c r="J51" s="101"/>
      <c r="K51" s="145">
        <v>0.9849</v>
      </c>
      <c r="L51" s="113">
        <v>1.4</v>
      </c>
      <c r="M51" s="113">
        <v>1.68</v>
      </c>
      <c r="N51" s="113">
        <v>2.23</v>
      </c>
      <c r="O51" s="114">
        <v>2.57</v>
      </c>
      <c r="P51" s="115">
        <v>21</v>
      </c>
      <c r="Q51" s="146">
        <f>(P51*$E51*$F51*((1-$K51)+$K51*$L51*$Q$13*$G51))</f>
        <v>1084641.6820381801</v>
      </c>
      <c r="R51" s="115">
        <v>0</v>
      </c>
      <c r="S51" s="146">
        <f>(R51*$E51*$F51*((1-$K51)+$K51*$L51*$S$13*$G51))</f>
        <v>0</v>
      </c>
      <c r="T51" s="115"/>
      <c r="U51" s="146">
        <f>(T51*$E51*$F51*((1-$K51)+$K51*$L51*U$13*$G51))</f>
        <v>0</v>
      </c>
      <c r="V51" s="115"/>
      <c r="W51" s="146">
        <f>(V51*$E51*$F51*((1-$K51)+$K51*$L51*$W$13*G51))</f>
        <v>0</v>
      </c>
      <c r="X51" s="115"/>
      <c r="Y51" s="116"/>
      <c r="Z51" s="116"/>
      <c r="AA51" s="116"/>
      <c r="AB51" s="115">
        <v>3</v>
      </c>
      <c r="AC51" s="146">
        <f>(AB51*$E51*$F51*((1-$K51)+$K51*$L51*$AC$13*$G51))</f>
        <v>154948.81171974001</v>
      </c>
      <c r="AD51" s="115"/>
      <c r="AE51" s="116"/>
      <c r="AF51" s="115"/>
      <c r="AG51" s="146">
        <f>(AF51*$E51*$F51*((1-$K51)+$K51*$L51*AG$13*$G51))</f>
        <v>0</v>
      </c>
      <c r="AH51" s="115"/>
      <c r="AI51" s="116"/>
      <c r="AJ51" s="115"/>
      <c r="AK51" s="146">
        <f>(AJ51*$E51*$F51*((1-$K51)+$K51*$G51*AK$13*$L51))</f>
        <v>0</v>
      </c>
      <c r="AL51" s="115">
        <v>23</v>
      </c>
      <c r="AM51" s="146">
        <f>(AL51*$E51*$F51*((1-$K51)+$K51*$G51*AM$13*$L51))</f>
        <v>1187940.8898513396</v>
      </c>
      <c r="AN51" s="115">
        <v>58</v>
      </c>
      <c r="AO51" s="146">
        <f t="shared" ref="AO51:AO53" si="80">(AN51*$E51*$F51*((1-$K51)+$K51*$G51*AO$13*$L51))</f>
        <v>2995677.0265816394</v>
      </c>
      <c r="AP51" s="115"/>
      <c r="AQ51" s="146">
        <f t="shared" ref="AQ51:AQ53" si="81">(AP51*$E51*$F51*((1-$K51)+$K51*$G51*AQ$13*$M51))</f>
        <v>0</v>
      </c>
      <c r="AR51" s="123"/>
      <c r="AS51" s="116"/>
      <c r="AT51" s="115"/>
      <c r="AU51" s="146">
        <f>(AT51*$E51*$F51*((1-$K51)+$K51*$G51*AU$13*$M51))</f>
        <v>0</v>
      </c>
      <c r="AV51" s="115"/>
      <c r="AW51" s="116"/>
      <c r="AX51" s="115"/>
      <c r="AY51" s="115"/>
      <c r="AZ51" s="115"/>
      <c r="BA51" s="116"/>
      <c r="BB51" s="115"/>
      <c r="BC51" s="116"/>
      <c r="BD51" s="115"/>
      <c r="BE51" s="116"/>
      <c r="BF51" s="115"/>
      <c r="BG51" s="116"/>
      <c r="BH51" s="115">
        <v>3</v>
      </c>
      <c r="BI51" s="146">
        <f>(BH51*$E51*$F51*((1-$K51)+$K51*$G51*BI$13*$L51))</f>
        <v>168896.21364707995</v>
      </c>
      <c r="BJ51" s="115"/>
      <c r="BK51" s="116">
        <f t="shared" si="48"/>
        <v>0</v>
      </c>
      <c r="BL51" s="115"/>
      <c r="BM51" s="146">
        <f>(BL51*$E51*$F51*((1-$K51)+$K51*$G51*BM$13*$M51))</f>
        <v>0</v>
      </c>
      <c r="BN51" s="115"/>
      <c r="BO51" s="116"/>
      <c r="BP51" s="115">
        <v>13</v>
      </c>
      <c r="BQ51" s="146">
        <f>(BP51*$E51*$F51*((1-$K51)+$K51*$G51*BQ$13*$M51))</f>
        <v>731883.5924706799</v>
      </c>
      <c r="BR51" s="115">
        <v>5</v>
      </c>
      <c r="BS51" s="146">
        <f>(BR51*$E51*$F51*((1-$K51)+$K51*$G51*BS$13*$M51))</f>
        <v>253598.88555712003</v>
      </c>
      <c r="BT51" s="115"/>
      <c r="BU51" s="146">
        <f>(BT51*$E51*$F51*((1-$K51)+$K51*$G51*BU$13*$M51))</f>
        <v>0</v>
      </c>
      <c r="BV51" s="115">
        <v>0</v>
      </c>
      <c r="BW51" s="146">
        <f t="shared" ref="BW51:BW53" si="82">(BV51*$E51*$F51*((1-$K51)+$K51*$G51*BW$13*$M51))</f>
        <v>0</v>
      </c>
      <c r="BX51" s="115">
        <v>44</v>
      </c>
      <c r="BY51" s="146">
        <f>(BX51*$E51*$F51*((1-$K51)+$K51*$G51*BY$13*$L51))</f>
        <v>2068020.6769551996</v>
      </c>
      <c r="BZ51" s="115"/>
      <c r="CA51" s="146">
        <f>(BZ51*$E51*$F51*((1-$K51)+$K51*$G51*CA$13*$L51))</f>
        <v>0</v>
      </c>
      <c r="CB51" s="115"/>
      <c r="CC51" s="116"/>
      <c r="CD51" s="115">
        <v>2</v>
      </c>
      <c r="CE51" s="146">
        <f>(CD51*$E51*$F51*((1-$K51)+$K51*$G51*CE$13*$M51))</f>
        <v>112597.47576471997</v>
      </c>
      <c r="CF51" s="115"/>
      <c r="CG51" s="116"/>
      <c r="CH51" s="115"/>
      <c r="CI51" s="116"/>
      <c r="CJ51" s="115">
        <v>6</v>
      </c>
      <c r="CK51" s="146">
        <f>(CJ51*$E51*$F51*((1-$K51)+$K51*$G51*CK$13*$L51))</f>
        <v>226213.21187543997</v>
      </c>
      <c r="CL51" s="115">
        <v>23</v>
      </c>
      <c r="CM51" s="146">
        <f>(CL51*$E51*$F51*((1-$K51)+$K51*$G51*CM$13*$L51))</f>
        <v>1081010.8084083998</v>
      </c>
      <c r="CN51" s="115">
        <v>3</v>
      </c>
      <c r="CO51" s="146">
        <f>(CN51*$E51*$F51*((1-$K51)+$K51*$G51*CO$13*$L51))</f>
        <v>127054.00786505998</v>
      </c>
      <c r="CP51" s="116"/>
      <c r="CQ51" s="147">
        <f>CP51*E51*F51*((1-K51)+K51*L51*$CQ$13*G51)</f>
        <v>0</v>
      </c>
      <c r="CR51" s="115"/>
      <c r="CS51" s="146">
        <f t="shared" ref="CS51:CS53" si="83">(CR51*$E51*$F51*((1-$K51)+$K51*$G51*CS$13*$M51))</f>
        <v>0</v>
      </c>
      <c r="CT51" s="115">
        <v>1</v>
      </c>
      <c r="CU51" s="146">
        <f t="shared" ref="CU51:CU53" si="84">(CT51*$E51*$F51*((1-$K51)+$K51*$G51*CU$13*$M51))</f>
        <v>56298.737882359987</v>
      </c>
      <c r="CV51" s="115">
        <v>2</v>
      </c>
      <c r="CW51" s="146">
        <f>(CV51*$E51*$F51*((1-$K51)+$K51*$G51*CW$13*$M51))</f>
        <v>112597.47576471997</v>
      </c>
      <c r="CX51" s="123"/>
      <c r="CY51" s="146">
        <f>(CX51*$E51*$F51*((1-$K51)+$K51*$G51*CY$13*$M51))</f>
        <v>0</v>
      </c>
      <c r="CZ51" s="115"/>
      <c r="DA51" s="124"/>
      <c r="DB51" s="115"/>
      <c r="DC51" s="116"/>
      <c r="DD51" s="115">
        <v>1</v>
      </c>
      <c r="DE51" s="146">
        <f>(DD51*$E51*$F51*((1-$K51)+$K51*$G51*DE$13*$M51))</f>
        <v>56298.737882359987</v>
      </c>
      <c r="DF51" s="115"/>
      <c r="DG51" s="146">
        <f>(DF51*$E51*$F51*((1-$K51)+$K51*$G51*DG$13*$M51))</f>
        <v>0</v>
      </c>
      <c r="DH51" s="115">
        <v>3</v>
      </c>
      <c r="DI51" s="146">
        <f>(DH51*$E51*$F51*((1-$K51)+$K51*$G51*DI$13*$N51))</f>
        <v>179257.14079310399</v>
      </c>
      <c r="DJ51" s="115"/>
      <c r="DK51" s="146">
        <f t="shared" ref="DK51:DK53" si="85">(DJ51*$E51*$F51*((1-$K51)+$K51*$G51*DK$13*$O51))</f>
        <v>0</v>
      </c>
      <c r="DL51" s="124"/>
      <c r="DM51" s="124"/>
      <c r="DN51" s="116">
        <f t="shared" si="79"/>
        <v>211</v>
      </c>
      <c r="DO51" s="116">
        <f t="shared" si="79"/>
        <v>10596935.375057142</v>
      </c>
    </row>
    <row r="52" spans="1:119" s="37" customFormat="1" ht="30" x14ac:dyDescent="0.25">
      <c r="A52" s="89"/>
      <c r="B52" s="110">
        <v>31</v>
      </c>
      <c r="C52" s="110" t="s">
        <v>199</v>
      </c>
      <c r="D52" s="210" t="s">
        <v>200</v>
      </c>
      <c r="E52" s="93">
        <v>24257</v>
      </c>
      <c r="F52" s="207">
        <v>2.1</v>
      </c>
      <c r="G52" s="131">
        <v>1</v>
      </c>
      <c r="H52" s="101"/>
      <c r="I52" s="101"/>
      <c r="J52" s="101"/>
      <c r="K52" s="145">
        <v>0.99039999999999995</v>
      </c>
      <c r="L52" s="113">
        <v>1.4</v>
      </c>
      <c r="M52" s="113">
        <v>1.68</v>
      </c>
      <c r="N52" s="113">
        <v>2.23</v>
      </c>
      <c r="O52" s="114">
        <v>2.57</v>
      </c>
      <c r="P52" s="115">
        <v>2</v>
      </c>
      <c r="Q52" s="146">
        <f>(P52*$E52*$F52*((1-$K52)+$K52*$L52*$Q$13*$G52))</f>
        <v>156366.1331904</v>
      </c>
      <c r="R52" s="115"/>
      <c r="S52" s="146">
        <f>(R52*$E52*$F52*((1-$K52)+$K52*$L52*$S$13*$G52))</f>
        <v>0</v>
      </c>
      <c r="T52" s="115"/>
      <c r="U52" s="146">
        <f>(T52*$E52*$F52*((1-$K52)+$K52*$L52*U$13*$G52))</f>
        <v>0</v>
      </c>
      <c r="V52" s="115"/>
      <c r="W52" s="146">
        <f>(V52*$E52*$F52*((1-$K52)+$K52*$L52*$W$13*G52))</f>
        <v>0</v>
      </c>
      <c r="X52" s="115"/>
      <c r="Y52" s="116"/>
      <c r="Z52" s="116"/>
      <c r="AA52" s="116"/>
      <c r="AB52" s="115">
        <v>655</v>
      </c>
      <c r="AC52" s="146">
        <f>(AB52*$E52*$F52*((1-$K52)+$K52*$L52*$AC$13*$G52))</f>
        <v>51209908.619856</v>
      </c>
      <c r="AD52" s="115"/>
      <c r="AE52" s="116"/>
      <c r="AF52" s="115">
        <v>82</v>
      </c>
      <c r="AG52" s="146">
        <f t="shared" ref="AG52:AG53" si="86">(AF52*$E52*$F52*((1-$K52)+$K52*$L52*AG$13*$G52))</f>
        <v>6411011.4608064005</v>
      </c>
      <c r="AH52" s="115"/>
      <c r="AI52" s="116"/>
      <c r="AJ52" s="115"/>
      <c r="AK52" s="146">
        <f t="shared" ref="AK52:AK53" si="87">(AJ52*$E52*$F52*((1-$K52)+$K52*$G52*AK$13*$L52))</f>
        <v>0</v>
      </c>
      <c r="AL52" s="115">
        <v>2</v>
      </c>
      <c r="AM52" s="146">
        <f t="shared" ref="AM52:AM53" si="88">(AL52*$E52*$F52*((1-$K52)+$K52*$G52*AM$13*$L52))</f>
        <v>156366.1331904</v>
      </c>
      <c r="AN52" s="115">
        <v>1</v>
      </c>
      <c r="AO52" s="146">
        <f>(AN52*$E52*$F52*((1-$K52)+$K52*$G52*AO$13*$L52))</f>
        <v>78183.066595199998</v>
      </c>
      <c r="AP52" s="115"/>
      <c r="AQ52" s="146">
        <f t="shared" si="81"/>
        <v>0</v>
      </c>
      <c r="AR52" s="123"/>
      <c r="AS52" s="116"/>
      <c r="AT52" s="115"/>
      <c r="AU52" s="146">
        <f t="shared" ref="AU52:AU53" si="89">(AT52*$E52*$F52*((1-$K52)+$K52*$G52*AU$13*$M52))</f>
        <v>0</v>
      </c>
      <c r="AV52" s="115"/>
      <c r="AW52" s="116"/>
      <c r="AX52" s="115"/>
      <c r="AY52" s="115"/>
      <c r="AZ52" s="115"/>
      <c r="BA52" s="116"/>
      <c r="BB52" s="115"/>
      <c r="BC52" s="116"/>
      <c r="BD52" s="115"/>
      <c r="BE52" s="116"/>
      <c r="BF52" s="115"/>
      <c r="BG52" s="116"/>
      <c r="BH52" s="115"/>
      <c r="BI52" s="146">
        <f t="shared" ref="BI52:BI53" si="90">(BH52*$E52*$F52*((1-$K52)+$K52*$G52*BI$13*$L52))</f>
        <v>0</v>
      </c>
      <c r="BJ52" s="115"/>
      <c r="BK52" s="116">
        <f t="shared" si="48"/>
        <v>0</v>
      </c>
      <c r="BL52" s="115"/>
      <c r="BM52" s="146">
        <f t="shared" ref="BM52" si="91">(BL52*$E52*$F52*((1-$K52)+$K52*$G52*BM$13*$M52))</f>
        <v>0</v>
      </c>
      <c r="BN52" s="115"/>
      <c r="BO52" s="116"/>
      <c r="BP52" s="115"/>
      <c r="BQ52" s="146">
        <f t="shared" ref="BQ52:BQ53" si="92">(BP52*$E52*$F52*((1-$K52)+$K52*$G52*BQ$13*$M52))</f>
        <v>0</v>
      </c>
      <c r="BR52" s="115">
        <v>1</v>
      </c>
      <c r="BS52" s="146">
        <f t="shared" ref="BS52:BS53" si="93">(BR52*$E52*$F52*((1-$K52)+$K52*$G52*BS$13*$M52))</f>
        <v>76770.447586559996</v>
      </c>
      <c r="BT52" s="115"/>
      <c r="BU52" s="146">
        <f>(BT52*$E52*$F52*((1-$K52)+$K52*$G52*BU$13*$M52))</f>
        <v>0</v>
      </c>
      <c r="BV52" s="115">
        <v>0</v>
      </c>
      <c r="BW52" s="146">
        <f t="shared" si="82"/>
        <v>0</v>
      </c>
      <c r="BX52" s="115"/>
      <c r="BY52" s="146">
        <f t="shared" ref="BY52:BY53" si="94">(BX52*$E52*$F52*((1-$K52)+$K52*$G52*BY$13*$L52))</f>
        <v>0</v>
      </c>
      <c r="BZ52" s="115">
        <v>81</v>
      </c>
      <c r="CA52" s="146">
        <f>(BZ52*$E52*$F52*((1-$K52)+$K52*$G52*CA$13*$L52))</f>
        <v>5760717.6957119992</v>
      </c>
      <c r="CB52" s="115"/>
      <c r="CC52" s="116"/>
      <c r="CD52" s="115">
        <v>17</v>
      </c>
      <c r="CE52" s="146">
        <f>(CD52*$E52*$F52*((1-$K52)+$K52*$G52*CE$13*$M52))</f>
        <v>1449184.7478527999</v>
      </c>
      <c r="CF52" s="115"/>
      <c r="CG52" s="116"/>
      <c r="CH52" s="115"/>
      <c r="CI52" s="116"/>
      <c r="CJ52" s="115"/>
      <c r="CK52" s="146">
        <f>(CJ52*$E52*$F52*((1-$K52)+$K52*$G52*CK$13*$L52))</f>
        <v>0</v>
      </c>
      <c r="CL52" s="115"/>
      <c r="CM52" s="146">
        <f t="shared" ref="CM52:CM53" si="95">(CL52*$E52*$F52*((1-$K52)+$K52*$G52*CM$13*$L52))</f>
        <v>0</v>
      </c>
      <c r="CN52" s="115">
        <v>1</v>
      </c>
      <c r="CO52" s="146">
        <f>(CN52*$E52*$F52*((1-$K52)+$K52*$G52*CO$13*$L52))</f>
        <v>64056.8765088</v>
      </c>
      <c r="CP52" s="116">
        <v>0</v>
      </c>
      <c r="CQ52" s="147">
        <f>CP52*E52*F52*((1-K52)+K52*L52*$CQ$13*G52)</f>
        <v>0</v>
      </c>
      <c r="CR52" s="115"/>
      <c r="CS52" s="146">
        <f>(CR52*$E52*$F52*((1-$K52)+$K52*$G52*CS$13*$M52))</f>
        <v>0</v>
      </c>
      <c r="CT52" s="115"/>
      <c r="CU52" s="146">
        <f>(CT52*$E52*$F52*((1-$K52)+$K52*$G52*CU$13*$M52))</f>
        <v>0</v>
      </c>
      <c r="CV52" s="115"/>
      <c r="CW52" s="146">
        <f>(CV52*$E52*$F52*((1-$K52)+$K52*$G52*CW$13*$M52))</f>
        <v>0</v>
      </c>
      <c r="CX52" s="123"/>
      <c r="CY52" s="146">
        <f t="shared" ref="CY52:CY53" si="96">(CX52*$E52*$F52*((1-$K52)+$K52*$G52*CY$13*$M52))</f>
        <v>0</v>
      </c>
      <c r="CZ52" s="115"/>
      <c r="DA52" s="124"/>
      <c r="DB52" s="115"/>
      <c r="DC52" s="116"/>
      <c r="DD52" s="115">
        <v>1</v>
      </c>
      <c r="DE52" s="146">
        <f t="shared" ref="DE52:DE53" si="97">(DD52*$E52*$F52*((1-$K52)+$K52*$G52*DE$13*$M52))</f>
        <v>85246.161638399994</v>
      </c>
      <c r="DF52" s="115"/>
      <c r="DG52" s="146">
        <f t="shared" ref="DG52:DG53" si="98">(DF52*$E52*$F52*((1-$K52)+$K52*$G52*DG$13*$M52))</f>
        <v>0</v>
      </c>
      <c r="DH52" s="115"/>
      <c r="DI52" s="146">
        <f t="shared" ref="DI52:DI53" si="99">(DH52*$E52*$F52*((1-$K52)+$K52*$G52*DI$13*$N52))</f>
        <v>0</v>
      </c>
      <c r="DJ52" s="115"/>
      <c r="DK52" s="146">
        <f>(DJ52*$E52*$F52*((1-$K52)+$K52*$G52*DK$13*$O52))</f>
        <v>0</v>
      </c>
      <c r="DL52" s="124"/>
      <c r="DM52" s="124"/>
      <c r="DN52" s="116">
        <f t="shared" si="79"/>
        <v>843</v>
      </c>
      <c r="DO52" s="116">
        <f t="shared" si="79"/>
        <v>65447811.342936963</v>
      </c>
    </row>
    <row r="53" spans="1:119" s="37" customFormat="1" ht="30" x14ac:dyDescent="0.25">
      <c r="A53" s="89"/>
      <c r="B53" s="110">
        <v>32</v>
      </c>
      <c r="C53" s="110" t="s">
        <v>201</v>
      </c>
      <c r="D53" s="210" t="s">
        <v>202</v>
      </c>
      <c r="E53" s="93">
        <v>24257</v>
      </c>
      <c r="F53" s="207">
        <v>2.86</v>
      </c>
      <c r="G53" s="131">
        <v>1</v>
      </c>
      <c r="H53" s="101"/>
      <c r="I53" s="101"/>
      <c r="J53" s="101"/>
      <c r="K53" s="145">
        <v>0.98</v>
      </c>
      <c r="L53" s="113">
        <v>1.4</v>
      </c>
      <c r="M53" s="113">
        <v>1.68</v>
      </c>
      <c r="N53" s="113">
        <v>2.23</v>
      </c>
      <c r="O53" s="114">
        <v>2.57</v>
      </c>
      <c r="P53" s="115"/>
      <c r="Q53" s="146">
        <f t="shared" ref="Q53" si="100">(P53*$E53*$F53*((1-$K53)+$K53*$L53*$Q$13*$G53))</f>
        <v>0</v>
      </c>
      <c r="R53" s="115"/>
      <c r="S53" s="146">
        <f>(R53*$E53*$F53*((1-$K53)+$K53*$L53*$S$13*$G53))</f>
        <v>0</v>
      </c>
      <c r="T53" s="115"/>
      <c r="U53" s="146">
        <f>(T53*$E53*$F53*((1-$K53)+$K53*$L53*U$13*$G53))</f>
        <v>0</v>
      </c>
      <c r="V53" s="115"/>
      <c r="W53" s="146">
        <f>(V53*$E53*$F53*((1-$K53)+$K53*$L53*$W$13*G53))</f>
        <v>0</v>
      </c>
      <c r="X53" s="115"/>
      <c r="Y53" s="116"/>
      <c r="Z53" s="116"/>
      <c r="AA53" s="116"/>
      <c r="AB53" s="115">
        <v>222</v>
      </c>
      <c r="AC53" s="146">
        <f>(AB53*$E53*$F53*((1-$K53)+$K53*$L53*$AC$13*$G53))</f>
        <v>23551598.289648</v>
      </c>
      <c r="AD53" s="115"/>
      <c r="AE53" s="116"/>
      <c r="AF53" s="115"/>
      <c r="AG53" s="146">
        <f t="shared" si="86"/>
        <v>0</v>
      </c>
      <c r="AH53" s="115"/>
      <c r="AI53" s="116"/>
      <c r="AJ53" s="115"/>
      <c r="AK53" s="146">
        <f t="shared" si="87"/>
        <v>0</v>
      </c>
      <c r="AL53" s="115"/>
      <c r="AM53" s="146">
        <f t="shared" si="88"/>
        <v>0</v>
      </c>
      <c r="AN53" s="115"/>
      <c r="AO53" s="146">
        <f t="shared" si="80"/>
        <v>0</v>
      </c>
      <c r="AP53" s="115"/>
      <c r="AQ53" s="146">
        <f t="shared" si="81"/>
        <v>0</v>
      </c>
      <c r="AR53" s="123"/>
      <c r="AS53" s="116"/>
      <c r="AT53" s="115"/>
      <c r="AU53" s="146">
        <f t="shared" si="89"/>
        <v>0</v>
      </c>
      <c r="AV53" s="115"/>
      <c r="AW53" s="116"/>
      <c r="AX53" s="115"/>
      <c r="AY53" s="115"/>
      <c r="AZ53" s="115"/>
      <c r="BA53" s="116"/>
      <c r="BB53" s="115"/>
      <c r="BC53" s="116"/>
      <c r="BD53" s="115"/>
      <c r="BE53" s="116"/>
      <c r="BF53" s="115"/>
      <c r="BG53" s="116"/>
      <c r="BH53" s="115"/>
      <c r="BI53" s="146">
        <f t="shared" si="90"/>
        <v>0</v>
      </c>
      <c r="BJ53" s="115"/>
      <c r="BK53" s="116">
        <f t="shared" si="48"/>
        <v>0</v>
      </c>
      <c r="BL53" s="115"/>
      <c r="BM53" s="146">
        <f t="shared" ref="BM53" si="101">(BL53*$E53*$F53*((1-$K53)+$K53*$G53*BM$13*$L53))</f>
        <v>0</v>
      </c>
      <c r="BN53" s="115"/>
      <c r="BO53" s="116"/>
      <c r="BP53" s="115"/>
      <c r="BQ53" s="146">
        <f t="shared" si="92"/>
        <v>0</v>
      </c>
      <c r="BR53" s="115"/>
      <c r="BS53" s="146">
        <f t="shared" si="93"/>
        <v>0</v>
      </c>
      <c r="BT53" s="115"/>
      <c r="BU53" s="146">
        <f t="shared" ref="BU53" si="102">(BT53*$E53*$F53*((1-$K53)+$K53*$G53*BU$13*$M53))</f>
        <v>0</v>
      </c>
      <c r="BV53" s="115"/>
      <c r="BW53" s="146">
        <f t="shared" si="82"/>
        <v>0</v>
      </c>
      <c r="BX53" s="115"/>
      <c r="BY53" s="146">
        <f t="shared" si="94"/>
        <v>0</v>
      </c>
      <c r="BZ53" s="115"/>
      <c r="CA53" s="146">
        <f t="shared" ref="CA53" si="103">(BZ53*$E53*$F53*((1-$K53)+$K53*$G53*CA$13*$L53))</f>
        <v>0</v>
      </c>
      <c r="CB53" s="115"/>
      <c r="CC53" s="116"/>
      <c r="CD53" s="115"/>
      <c r="CE53" s="146">
        <f t="shared" ref="CE53" si="104">(CD53*$E53*$F53*((1-$K53)+$K53*$G53*CE$13*$M53))</f>
        <v>0</v>
      </c>
      <c r="CF53" s="115"/>
      <c r="CG53" s="116"/>
      <c r="CH53" s="115"/>
      <c r="CI53" s="116"/>
      <c r="CJ53" s="115"/>
      <c r="CK53" s="146">
        <f>(CJ53*$E53*$F53*((1-$K53)+$K53*$G53*CK$13*$L53))</f>
        <v>0</v>
      </c>
      <c r="CL53" s="115"/>
      <c r="CM53" s="146">
        <f t="shared" si="95"/>
        <v>0</v>
      </c>
      <c r="CN53" s="115"/>
      <c r="CO53" s="146">
        <f t="shared" ref="CO53" si="105">(CN53*$E53*$F53*((1-$K53)+$K53*$G53*CO$13*$L53))</f>
        <v>0</v>
      </c>
      <c r="CP53" s="116"/>
      <c r="CQ53" s="147">
        <f>CP53*E53*F53*((1-K53)+K53*L53*$CQ$13*G53)</f>
        <v>0</v>
      </c>
      <c r="CR53" s="115"/>
      <c r="CS53" s="146">
        <f t="shared" si="83"/>
        <v>0</v>
      </c>
      <c r="CT53" s="115"/>
      <c r="CU53" s="146">
        <f t="shared" si="84"/>
        <v>0</v>
      </c>
      <c r="CV53" s="115"/>
      <c r="CW53" s="146">
        <f t="shared" ref="CW53" si="106">(CV53*$E53*$F53*((1-$K53)+$K53*$G53*CW$13*$M53))</f>
        <v>0</v>
      </c>
      <c r="CX53" s="123"/>
      <c r="CY53" s="146">
        <f t="shared" si="96"/>
        <v>0</v>
      </c>
      <c r="CZ53" s="115"/>
      <c r="DA53" s="124"/>
      <c r="DB53" s="115"/>
      <c r="DC53" s="116"/>
      <c r="DD53" s="115"/>
      <c r="DE53" s="146">
        <f t="shared" si="97"/>
        <v>0</v>
      </c>
      <c r="DF53" s="115"/>
      <c r="DG53" s="146">
        <f t="shared" si="98"/>
        <v>0</v>
      </c>
      <c r="DH53" s="115"/>
      <c r="DI53" s="146">
        <f t="shared" si="99"/>
        <v>0</v>
      </c>
      <c r="DJ53" s="115"/>
      <c r="DK53" s="146">
        <f t="shared" si="85"/>
        <v>0</v>
      </c>
      <c r="DL53" s="124"/>
      <c r="DM53" s="124"/>
      <c r="DN53" s="116">
        <f t="shared" si="79"/>
        <v>222</v>
      </c>
      <c r="DO53" s="116">
        <f t="shared" si="79"/>
        <v>23551598.289648</v>
      </c>
    </row>
    <row r="54" spans="1:119" s="37" customFormat="1" ht="15.75" customHeight="1" x14ac:dyDescent="0.25">
      <c r="A54" s="102">
        <v>7</v>
      </c>
      <c r="B54" s="134"/>
      <c r="C54" s="135"/>
      <c r="D54" s="92" t="s">
        <v>203</v>
      </c>
      <c r="E54" s="103">
        <v>24257</v>
      </c>
      <c r="F54" s="136">
        <v>1.84</v>
      </c>
      <c r="G54" s="104"/>
      <c r="H54" s="101"/>
      <c r="I54" s="101"/>
      <c r="J54" s="101"/>
      <c r="K54" s="105"/>
      <c r="L54" s="106">
        <v>1.4</v>
      </c>
      <c r="M54" s="106">
        <v>1.68</v>
      </c>
      <c r="N54" s="106">
        <v>2.23</v>
      </c>
      <c r="O54" s="107">
        <v>2.57</v>
      </c>
      <c r="P54" s="100">
        <f>SUM(P55)</f>
        <v>0</v>
      </c>
      <c r="Q54" s="100">
        <f t="shared" ref="Q54:CB54" si="107">SUM(Q55)</f>
        <v>0</v>
      </c>
      <c r="R54" s="100">
        <f t="shared" si="107"/>
        <v>0</v>
      </c>
      <c r="S54" s="100">
        <f t="shared" si="107"/>
        <v>0</v>
      </c>
      <c r="T54" s="100">
        <f t="shared" si="107"/>
        <v>64</v>
      </c>
      <c r="U54" s="100">
        <f t="shared" si="107"/>
        <v>4922899.5450880006</v>
      </c>
      <c r="V54" s="100">
        <f t="shared" si="107"/>
        <v>24</v>
      </c>
      <c r="W54" s="100">
        <f t="shared" si="107"/>
        <v>1846087.3294080002</v>
      </c>
      <c r="X54" s="100">
        <f t="shared" si="107"/>
        <v>0</v>
      </c>
      <c r="Y54" s="100">
        <f t="shared" si="107"/>
        <v>0</v>
      </c>
      <c r="Z54" s="100"/>
      <c r="AA54" s="100"/>
      <c r="AB54" s="100">
        <f t="shared" si="107"/>
        <v>0</v>
      </c>
      <c r="AC54" s="100">
        <f t="shared" si="107"/>
        <v>0</v>
      </c>
      <c r="AD54" s="100">
        <f t="shared" si="107"/>
        <v>0</v>
      </c>
      <c r="AE54" s="100">
        <f t="shared" si="107"/>
        <v>0</v>
      </c>
      <c r="AF54" s="100">
        <f t="shared" si="107"/>
        <v>0</v>
      </c>
      <c r="AG54" s="100">
        <f t="shared" si="107"/>
        <v>0</v>
      </c>
      <c r="AH54" s="100">
        <f t="shared" si="107"/>
        <v>0</v>
      </c>
      <c r="AI54" s="100">
        <f t="shared" si="107"/>
        <v>0</v>
      </c>
      <c r="AJ54" s="100">
        <f t="shared" si="107"/>
        <v>4</v>
      </c>
      <c r="AK54" s="100">
        <f t="shared" si="107"/>
        <v>274938.54080000002</v>
      </c>
      <c r="AL54" s="100">
        <f t="shared" si="107"/>
        <v>0</v>
      </c>
      <c r="AM54" s="100">
        <f t="shared" si="107"/>
        <v>0</v>
      </c>
      <c r="AN54" s="100">
        <f t="shared" si="107"/>
        <v>0</v>
      </c>
      <c r="AO54" s="100">
        <f t="shared" si="107"/>
        <v>0</v>
      </c>
      <c r="AP54" s="100">
        <f t="shared" si="107"/>
        <v>15</v>
      </c>
      <c r="AQ54" s="100">
        <f t="shared" si="107"/>
        <v>1237223.4336000003</v>
      </c>
      <c r="AR54" s="100">
        <f t="shared" si="107"/>
        <v>0</v>
      </c>
      <c r="AS54" s="100">
        <f t="shared" si="107"/>
        <v>0</v>
      </c>
      <c r="AT54" s="100">
        <f t="shared" si="107"/>
        <v>0</v>
      </c>
      <c r="AU54" s="100">
        <f t="shared" si="107"/>
        <v>0</v>
      </c>
      <c r="AV54" s="100">
        <f t="shared" si="107"/>
        <v>0</v>
      </c>
      <c r="AW54" s="100">
        <f t="shared" si="107"/>
        <v>0</v>
      </c>
      <c r="AX54" s="100">
        <f t="shared" si="107"/>
        <v>0</v>
      </c>
      <c r="AY54" s="100">
        <f t="shared" si="107"/>
        <v>0</v>
      </c>
      <c r="AZ54" s="100">
        <f t="shared" si="107"/>
        <v>0</v>
      </c>
      <c r="BA54" s="100">
        <f t="shared" si="107"/>
        <v>0</v>
      </c>
      <c r="BB54" s="100">
        <f t="shared" si="107"/>
        <v>0</v>
      </c>
      <c r="BC54" s="100">
        <f t="shared" si="107"/>
        <v>0</v>
      </c>
      <c r="BD54" s="100">
        <f t="shared" si="107"/>
        <v>0</v>
      </c>
      <c r="BE54" s="100">
        <f t="shared" si="107"/>
        <v>0</v>
      </c>
      <c r="BF54" s="100">
        <f t="shared" si="107"/>
        <v>0</v>
      </c>
      <c r="BG54" s="100">
        <f t="shared" si="107"/>
        <v>0</v>
      </c>
      <c r="BH54" s="100">
        <f t="shared" si="107"/>
        <v>0</v>
      </c>
      <c r="BI54" s="100">
        <f t="shared" si="107"/>
        <v>0</v>
      </c>
      <c r="BJ54" s="100">
        <f t="shared" si="107"/>
        <v>0</v>
      </c>
      <c r="BK54" s="100">
        <f t="shared" si="107"/>
        <v>0</v>
      </c>
      <c r="BL54" s="100">
        <f t="shared" si="107"/>
        <v>11</v>
      </c>
      <c r="BM54" s="100">
        <f t="shared" si="107"/>
        <v>824815.62239999999</v>
      </c>
      <c r="BN54" s="100">
        <f t="shared" si="107"/>
        <v>0</v>
      </c>
      <c r="BO54" s="100">
        <f t="shared" si="107"/>
        <v>0</v>
      </c>
      <c r="BP54" s="100">
        <f t="shared" si="107"/>
        <v>0</v>
      </c>
      <c r="BQ54" s="100">
        <f t="shared" si="107"/>
        <v>0</v>
      </c>
      <c r="BR54" s="100">
        <f t="shared" si="107"/>
        <v>0</v>
      </c>
      <c r="BS54" s="100">
        <f t="shared" si="107"/>
        <v>0</v>
      </c>
      <c r="BT54" s="100">
        <f t="shared" si="107"/>
        <v>0</v>
      </c>
      <c r="BU54" s="100">
        <f t="shared" si="107"/>
        <v>0</v>
      </c>
      <c r="BV54" s="100">
        <f t="shared" si="107"/>
        <v>1</v>
      </c>
      <c r="BW54" s="100">
        <f t="shared" si="107"/>
        <v>89979.886079999997</v>
      </c>
      <c r="BX54" s="100">
        <f t="shared" si="107"/>
        <v>0</v>
      </c>
      <c r="BY54" s="100">
        <f t="shared" si="107"/>
        <v>0</v>
      </c>
      <c r="BZ54" s="100">
        <f t="shared" si="107"/>
        <v>0</v>
      </c>
      <c r="CA54" s="100">
        <f t="shared" si="107"/>
        <v>0</v>
      </c>
      <c r="CB54" s="100">
        <f t="shared" si="107"/>
        <v>0</v>
      </c>
      <c r="CC54" s="100">
        <f t="shared" ref="CC54:DO54" si="108">SUM(CC55)</f>
        <v>0</v>
      </c>
      <c r="CD54" s="100">
        <f t="shared" si="108"/>
        <v>1</v>
      </c>
      <c r="CE54" s="100">
        <f t="shared" si="108"/>
        <v>74983.238400000002</v>
      </c>
      <c r="CF54" s="100">
        <f t="shared" si="108"/>
        <v>0</v>
      </c>
      <c r="CG54" s="100">
        <f t="shared" si="108"/>
        <v>0</v>
      </c>
      <c r="CH54" s="100">
        <f t="shared" si="108"/>
        <v>0</v>
      </c>
      <c r="CI54" s="100">
        <f t="shared" si="108"/>
        <v>0</v>
      </c>
      <c r="CJ54" s="100">
        <f t="shared" si="108"/>
        <v>0</v>
      </c>
      <c r="CK54" s="100">
        <f t="shared" si="108"/>
        <v>0</v>
      </c>
      <c r="CL54" s="100">
        <f t="shared" si="108"/>
        <v>0</v>
      </c>
      <c r="CM54" s="100">
        <f t="shared" si="108"/>
        <v>0</v>
      </c>
      <c r="CN54" s="100">
        <f t="shared" si="108"/>
        <v>0</v>
      </c>
      <c r="CO54" s="100">
        <f t="shared" si="108"/>
        <v>0</v>
      </c>
      <c r="CP54" s="100">
        <f t="shared" si="108"/>
        <v>0</v>
      </c>
      <c r="CQ54" s="100">
        <f t="shared" si="108"/>
        <v>0</v>
      </c>
      <c r="CR54" s="100">
        <f t="shared" si="108"/>
        <v>0</v>
      </c>
      <c r="CS54" s="100">
        <f t="shared" si="108"/>
        <v>0</v>
      </c>
      <c r="CT54" s="100">
        <f t="shared" si="108"/>
        <v>1</v>
      </c>
      <c r="CU54" s="100">
        <f t="shared" si="108"/>
        <v>74983.238400000002</v>
      </c>
      <c r="CV54" s="100">
        <f t="shared" si="108"/>
        <v>0</v>
      </c>
      <c r="CW54" s="100">
        <f t="shared" si="108"/>
        <v>0</v>
      </c>
      <c r="CX54" s="100">
        <f t="shared" si="108"/>
        <v>0</v>
      </c>
      <c r="CY54" s="100">
        <f t="shared" si="108"/>
        <v>0</v>
      </c>
      <c r="CZ54" s="100">
        <f t="shared" si="108"/>
        <v>0</v>
      </c>
      <c r="DA54" s="100">
        <f t="shared" si="108"/>
        <v>0</v>
      </c>
      <c r="DB54" s="100">
        <f t="shared" si="108"/>
        <v>0</v>
      </c>
      <c r="DC54" s="100">
        <f t="shared" si="108"/>
        <v>0</v>
      </c>
      <c r="DD54" s="100">
        <f t="shared" si="108"/>
        <v>0</v>
      </c>
      <c r="DE54" s="100">
        <f t="shared" si="108"/>
        <v>0</v>
      </c>
      <c r="DF54" s="100">
        <f t="shared" si="108"/>
        <v>1</v>
      </c>
      <c r="DG54" s="100">
        <f t="shared" si="108"/>
        <v>74983.238400000002</v>
      </c>
      <c r="DH54" s="100">
        <f t="shared" si="108"/>
        <v>0</v>
      </c>
      <c r="DI54" s="100">
        <f t="shared" si="108"/>
        <v>0</v>
      </c>
      <c r="DJ54" s="100">
        <f t="shared" si="108"/>
        <v>0</v>
      </c>
      <c r="DK54" s="100">
        <f t="shared" si="108"/>
        <v>0</v>
      </c>
      <c r="DL54" s="100">
        <f t="shared" si="108"/>
        <v>0</v>
      </c>
      <c r="DM54" s="100">
        <f t="shared" si="108"/>
        <v>0</v>
      </c>
      <c r="DN54" s="100">
        <f t="shared" si="108"/>
        <v>122</v>
      </c>
      <c r="DO54" s="100">
        <f t="shared" si="108"/>
        <v>9420894.0725759994</v>
      </c>
    </row>
    <row r="55" spans="1:119" s="37" customFormat="1" ht="30" customHeight="1" x14ac:dyDescent="0.25">
      <c r="A55" s="89"/>
      <c r="B55" s="109">
        <v>33</v>
      </c>
      <c r="C55" s="110" t="s">
        <v>204</v>
      </c>
      <c r="D55" s="111" t="s">
        <v>205</v>
      </c>
      <c r="E55" s="93">
        <v>24257</v>
      </c>
      <c r="F55" s="112">
        <v>1.84</v>
      </c>
      <c r="G55" s="131">
        <v>1</v>
      </c>
      <c r="H55" s="101"/>
      <c r="I55" s="101"/>
      <c r="J55" s="101"/>
      <c r="K55" s="65"/>
      <c r="L55" s="113">
        <v>1.4</v>
      </c>
      <c r="M55" s="113">
        <v>1.68</v>
      </c>
      <c r="N55" s="113">
        <v>2.23</v>
      </c>
      <c r="O55" s="114">
        <v>2.57</v>
      </c>
      <c r="P55" s="115"/>
      <c r="Q55" s="116">
        <f>(P55*$E55*$F55*$G55*$L55*$Q$13)</f>
        <v>0</v>
      </c>
      <c r="R55" s="115"/>
      <c r="S55" s="115">
        <f>(R55*$E55*$F55*$G55*$L55*$S$13)</f>
        <v>0</v>
      </c>
      <c r="T55" s="115">
        <v>64</v>
      </c>
      <c r="U55" s="116">
        <f>(T55*$E55*$F55*$G55*$L55*$U$13)</f>
        <v>4922899.5450880006</v>
      </c>
      <c r="V55" s="115">
        <v>24</v>
      </c>
      <c r="W55" s="116">
        <f>(V55*$E55*$F55*$G55*$L55*$W$13)</f>
        <v>1846087.3294080002</v>
      </c>
      <c r="X55" s="115"/>
      <c r="Y55" s="116">
        <f>(X55*$E55*$F55*$G55*$L55*$Y$13)</f>
        <v>0</v>
      </c>
      <c r="Z55" s="116"/>
      <c r="AA55" s="116"/>
      <c r="AB55" s="115"/>
      <c r="AC55" s="116">
        <f>(AB55*$E55*$F55*$G55*$L55*$AC$13)</f>
        <v>0</v>
      </c>
      <c r="AD55" s="115"/>
      <c r="AE55" s="116"/>
      <c r="AF55" s="115"/>
      <c r="AG55" s="116">
        <f>(AF55*$E55*$F55*$G55*$L55*$AG$13)</f>
        <v>0</v>
      </c>
      <c r="AH55" s="115"/>
      <c r="AI55" s="116"/>
      <c r="AJ55" s="144">
        <v>4</v>
      </c>
      <c r="AK55" s="116">
        <f>(AJ55*$E55*$F55*$G55*$L55*$AK$13)</f>
        <v>274938.54080000002</v>
      </c>
      <c r="AL55" s="115"/>
      <c r="AM55" s="116">
        <f>(AL55*$E55*$F55*$G55*$L55*$AM$13)</f>
        <v>0</v>
      </c>
      <c r="AN55" s="115"/>
      <c r="AO55" s="115">
        <f>(AN55*$E55*$F55*$G55*$L55*$AO$13)</f>
        <v>0</v>
      </c>
      <c r="AP55" s="115">
        <v>15</v>
      </c>
      <c r="AQ55" s="116">
        <f>(AP55*$E55*$F55*$G55*$M55*$AQ$13)</f>
        <v>1237223.4336000003</v>
      </c>
      <c r="AR55" s="123">
        <v>0</v>
      </c>
      <c r="AS55" s="116">
        <f>(AR55*$E55*$F55*$G55*$M55*$AS$13)</f>
        <v>0</v>
      </c>
      <c r="AT55" s="115"/>
      <c r="AU55" s="115">
        <f>(AT55*$E55*$F55*$G55*$M55*$AU$13)</f>
        <v>0</v>
      </c>
      <c r="AV55" s="115"/>
      <c r="AW55" s="116">
        <f>(AV55*$E55*$F55*$G55*$L55*$AW$13)</f>
        <v>0</v>
      </c>
      <c r="AX55" s="115"/>
      <c r="AY55" s="115">
        <f>(AX55*$E55*$F55*$G55*$L55*$AY$13)</f>
        <v>0</v>
      </c>
      <c r="AZ55" s="115"/>
      <c r="BA55" s="116">
        <f>(AZ55*$E55*$F55*$G55*$L55*$BA$13)</f>
        <v>0</v>
      </c>
      <c r="BB55" s="115"/>
      <c r="BC55" s="116">
        <f>(BB55*$E55*$F55*$G55*$L55*$BC$13)</f>
        <v>0</v>
      </c>
      <c r="BD55" s="115"/>
      <c r="BE55" s="116">
        <f>(BD55*$E55*$F55*$G55*$L55*$BE$13)</f>
        <v>0</v>
      </c>
      <c r="BF55" s="115"/>
      <c r="BG55" s="116">
        <f>(BF55*$E55*$F55*$G55*$L55*$BG$13)</f>
        <v>0</v>
      </c>
      <c r="BH55" s="115"/>
      <c r="BI55" s="116">
        <f>(BH55*$E55*$F55*$G55*$L55*$BI$13)</f>
        <v>0</v>
      </c>
      <c r="BJ55" s="115"/>
      <c r="BK55" s="116">
        <f>(BJ55*$E55*$F55*$G55*$M55*$BK$13)</f>
        <v>0</v>
      </c>
      <c r="BL55" s="115">
        <v>11</v>
      </c>
      <c r="BM55" s="116">
        <f>(BL55*$E55*$F55*$G55*$M55*$BM$13)</f>
        <v>824815.62239999999</v>
      </c>
      <c r="BN55" s="115"/>
      <c r="BO55" s="116">
        <f>(BN55*$E55*$F55*$G55*$M55*$BO$13)</f>
        <v>0</v>
      </c>
      <c r="BP55" s="115"/>
      <c r="BQ55" s="116">
        <f>(BP55*$E55*$F55*$G55*$M55*$BQ$13)</f>
        <v>0</v>
      </c>
      <c r="BR55" s="115"/>
      <c r="BS55" s="116">
        <f>(BR55*$E55*$F55*$G55*$M55*$BS$13)</f>
        <v>0</v>
      </c>
      <c r="BT55" s="115"/>
      <c r="BU55" s="116">
        <f>(BT55*$E55*$F55*$G55*$M55*$BU$13)</f>
        <v>0</v>
      </c>
      <c r="BV55" s="115">
        <v>1</v>
      </c>
      <c r="BW55" s="124">
        <f>(BV55*$E55*$F55*$G55*$M55*$BW$13)</f>
        <v>89979.886079999997</v>
      </c>
      <c r="BX55" s="115"/>
      <c r="BY55" s="116">
        <f>(BX55*$E55*$F55*$G55*$L55*$BY$13)</f>
        <v>0</v>
      </c>
      <c r="BZ55" s="115"/>
      <c r="CA55" s="116">
        <f>(BZ55*$E55*$F55*$G55*$L55*$CA$13)</f>
        <v>0</v>
      </c>
      <c r="CB55" s="115"/>
      <c r="CC55" s="116">
        <f>(CB55*$E55*$F55*$G55*$L55*$CC$13)</f>
        <v>0</v>
      </c>
      <c r="CD55" s="115">
        <v>1</v>
      </c>
      <c r="CE55" s="116">
        <f>(CD55*$E55*$F55*$G55*$M55*$CE$13)</f>
        <v>74983.238400000002</v>
      </c>
      <c r="CF55" s="115"/>
      <c r="CG55" s="116">
        <f>(CF55*$E55*$F55*$G55*$L55*$CG$13)</f>
        <v>0</v>
      </c>
      <c r="CH55" s="115"/>
      <c r="CI55" s="116">
        <f>(CH55*$E55*$F55*$G55*$L55*$CI$13)</f>
        <v>0</v>
      </c>
      <c r="CJ55" s="115"/>
      <c r="CK55" s="116">
        <f>(CJ55*$E55*$F55*$G55*$L55*$CK$13)</f>
        <v>0</v>
      </c>
      <c r="CL55" s="115">
        <v>0</v>
      </c>
      <c r="CM55" s="116">
        <f>(CL55*$E55*$F55*$G55*$L55*$CM$13)</f>
        <v>0</v>
      </c>
      <c r="CN55" s="115"/>
      <c r="CO55" s="116">
        <f>(CN55*$E55*$F55*$G55*$L55*$CO$13)</f>
        <v>0</v>
      </c>
      <c r="CP55" s="115"/>
      <c r="CQ55" s="116">
        <f>(CP55*$E55*$F55*$G55*$L55*$CQ$13)</f>
        <v>0</v>
      </c>
      <c r="CR55" s="115"/>
      <c r="CS55" s="116">
        <f>(CR55*$E55*$F55*$G55*$M55*$CS$13)</f>
        <v>0</v>
      </c>
      <c r="CT55" s="115">
        <v>1</v>
      </c>
      <c r="CU55" s="116">
        <f>(CT55*$E55*$F55*$G55*$M55*$CU$13)</f>
        <v>74983.238400000002</v>
      </c>
      <c r="CV55" s="115"/>
      <c r="CW55" s="116">
        <f>(CV55*$E55*$F55*$G55*$M55*$CW$13)</f>
        <v>0</v>
      </c>
      <c r="CX55" s="123">
        <v>0</v>
      </c>
      <c r="CY55" s="115">
        <f>(CX55*$E55*$F55*$G55*$M55*$CY$13)</f>
        <v>0</v>
      </c>
      <c r="CZ55" s="115"/>
      <c r="DA55" s="124">
        <f>(CZ55*$E55*$F55*$G55*$M55*$DA$13)</f>
        <v>0</v>
      </c>
      <c r="DB55" s="115"/>
      <c r="DC55" s="116">
        <f>(DB55*$E55*$F55*$G55*$M55*$DC$13)</f>
        <v>0</v>
      </c>
      <c r="DD55" s="125"/>
      <c r="DE55" s="115">
        <f>(DD55*$E55*$F55*$G55*$M55*$DE$13)</f>
        <v>0</v>
      </c>
      <c r="DF55" s="115">
        <v>1</v>
      </c>
      <c r="DG55" s="116">
        <f>(DF55*$E55*$F55*$G55*$M55*$DG$13)</f>
        <v>74983.238400000002</v>
      </c>
      <c r="DH55" s="115"/>
      <c r="DI55" s="116">
        <f>(DH55*$E55*$F55*$G55*$N55*$DI$13)</f>
        <v>0</v>
      </c>
      <c r="DJ55" s="115"/>
      <c r="DK55" s="124">
        <f>(DJ55*$E55*$F55*$G55*$O55*$DK$13)</f>
        <v>0</v>
      </c>
      <c r="DL55" s="124"/>
      <c r="DM55" s="124"/>
      <c r="DN55" s="116">
        <f>SUM(P55,R55,T55,V55,X55,Z55,AB55,AD55,AF55,AH55,AJ55,AL55,AR55,AV55,AX55,CB55,AN55,BB55,BD55,BF55,CP55,BH55,BJ55,AP55,BN55,AT55,CR55,BP55,CT55,BR55,BT55,BV55,CD55,BX55,BZ55,CF55,CH55,CJ55,CL55,CN55,CV55,CX55,BL55,AZ55,CZ55,DB55,DD55,DF55,DH55,DJ55,DL55)</f>
        <v>122</v>
      </c>
      <c r="DO55" s="116">
        <f>SUM(Q55,S55,U55,W55,Y55,AA55,AC55,AE55,AG55,AI55,AK55,AM55,AS55,AW55,AY55,CC55,AO55,BC55,BE55,BG55,CQ55,BI55,BK55,AQ55,BO55,AU55,CS55,BQ55,CU55,BS55,BU55,BW55,CE55,BY55,CA55,CG55,CI55,CK55,CM55,CO55,CW55,CY55,BM55,BA55,DA55,DC55,DE55,DG55,DI55,DK55,DM55)</f>
        <v>9420894.0725759994</v>
      </c>
    </row>
    <row r="56" spans="1:119" s="37" customFormat="1" ht="15.75" customHeight="1" x14ac:dyDescent="0.25">
      <c r="A56" s="102">
        <v>8</v>
      </c>
      <c r="B56" s="134"/>
      <c r="C56" s="135"/>
      <c r="D56" s="92" t="s">
        <v>206</v>
      </c>
      <c r="E56" s="103">
        <v>24257</v>
      </c>
      <c r="F56" s="136">
        <v>6.36</v>
      </c>
      <c r="G56" s="104"/>
      <c r="H56" s="101"/>
      <c r="I56" s="101"/>
      <c r="J56" s="101"/>
      <c r="K56" s="105"/>
      <c r="L56" s="106">
        <v>1.4</v>
      </c>
      <c r="M56" s="106">
        <v>1.68</v>
      </c>
      <c r="N56" s="106">
        <v>2.23</v>
      </c>
      <c r="O56" s="107">
        <v>2.57</v>
      </c>
      <c r="P56" s="100">
        <f>SUM(P57:P59)</f>
        <v>0</v>
      </c>
      <c r="Q56" s="100">
        <f t="shared" ref="Q56:CB56" si="109">SUM(Q57:Q59)</f>
        <v>0</v>
      </c>
      <c r="R56" s="100">
        <f t="shared" si="109"/>
        <v>0</v>
      </c>
      <c r="S56" s="100">
        <f t="shared" si="109"/>
        <v>0</v>
      </c>
      <c r="T56" s="100">
        <f t="shared" si="109"/>
        <v>145</v>
      </c>
      <c r="U56" s="100">
        <f t="shared" si="109"/>
        <v>37267887.962424003</v>
      </c>
      <c r="V56" s="100">
        <f t="shared" si="109"/>
        <v>0</v>
      </c>
      <c r="W56" s="100">
        <f t="shared" si="109"/>
        <v>0</v>
      </c>
      <c r="X56" s="100">
        <f t="shared" si="109"/>
        <v>0</v>
      </c>
      <c r="Y56" s="100">
        <f t="shared" si="109"/>
        <v>0</v>
      </c>
      <c r="Z56" s="100"/>
      <c r="AA56" s="100"/>
      <c r="AB56" s="100">
        <f t="shared" si="109"/>
        <v>0</v>
      </c>
      <c r="AC56" s="100">
        <f t="shared" si="109"/>
        <v>0</v>
      </c>
      <c r="AD56" s="100">
        <f t="shared" si="109"/>
        <v>0</v>
      </c>
      <c r="AE56" s="100">
        <f t="shared" si="109"/>
        <v>0</v>
      </c>
      <c r="AF56" s="100">
        <f t="shared" si="109"/>
        <v>0</v>
      </c>
      <c r="AG56" s="100">
        <f t="shared" si="109"/>
        <v>0</v>
      </c>
      <c r="AH56" s="100">
        <f t="shared" si="109"/>
        <v>0</v>
      </c>
      <c r="AI56" s="100">
        <f t="shared" si="109"/>
        <v>0</v>
      </c>
      <c r="AJ56" s="100">
        <f t="shared" si="109"/>
        <v>0</v>
      </c>
      <c r="AK56" s="100">
        <f t="shared" si="109"/>
        <v>0</v>
      </c>
      <c r="AL56" s="100">
        <f t="shared" si="109"/>
        <v>0</v>
      </c>
      <c r="AM56" s="100">
        <f t="shared" si="109"/>
        <v>0</v>
      </c>
      <c r="AN56" s="100">
        <f t="shared" si="109"/>
        <v>0</v>
      </c>
      <c r="AO56" s="100">
        <f t="shared" si="109"/>
        <v>0</v>
      </c>
      <c r="AP56" s="100">
        <f t="shared" si="109"/>
        <v>0</v>
      </c>
      <c r="AQ56" s="100">
        <f t="shared" si="109"/>
        <v>0</v>
      </c>
      <c r="AR56" s="100">
        <f t="shared" si="109"/>
        <v>0</v>
      </c>
      <c r="AS56" s="100">
        <f t="shared" si="109"/>
        <v>0</v>
      </c>
      <c r="AT56" s="100">
        <f t="shared" si="109"/>
        <v>0</v>
      </c>
      <c r="AU56" s="100">
        <f t="shared" si="109"/>
        <v>0</v>
      </c>
      <c r="AV56" s="100">
        <f t="shared" si="109"/>
        <v>0</v>
      </c>
      <c r="AW56" s="100">
        <f t="shared" si="109"/>
        <v>0</v>
      </c>
      <c r="AX56" s="100">
        <f t="shared" si="109"/>
        <v>0</v>
      </c>
      <c r="AY56" s="100">
        <f t="shared" si="109"/>
        <v>0</v>
      </c>
      <c r="AZ56" s="100">
        <f t="shared" si="109"/>
        <v>0</v>
      </c>
      <c r="BA56" s="100">
        <f t="shared" si="109"/>
        <v>0</v>
      </c>
      <c r="BB56" s="100">
        <f t="shared" si="109"/>
        <v>0</v>
      </c>
      <c r="BC56" s="100">
        <f t="shared" si="109"/>
        <v>0</v>
      </c>
      <c r="BD56" s="100">
        <f t="shared" si="109"/>
        <v>0</v>
      </c>
      <c r="BE56" s="100">
        <f t="shared" si="109"/>
        <v>0</v>
      </c>
      <c r="BF56" s="100">
        <f t="shared" si="109"/>
        <v>0</v>
      </c>
      <c r="BG56" s="100">
        <f t="shared" si="109"/>
        <v>0</v>
      </c>
      <c r="BH56" s="100">
        <f t="shared" si="109"/>
        <v>0</v>
      </c>
      <c r="BI56" s="100">
        <f t="shared" si="109"/>
        <v>0</v>
      </c>
      <c r="BJ56" s="100">
        <f t="shared" si="109"/>
        <v>0</v>
      </c>
      <c r="BK56" s="100">
        <f t="shared" si="109"/>
        <v>0</v>
      </c>
      <c r="BL56" s="100">
        <f t="shared" si="109"/>
        <v>0</v>
      </c>
      <c r="BM56" s="100">
        <f t="shared" si="109"/>
        <v>0</v>
      </c>
      <c r="BN56" s="100">
        <f t="shared" si="109"/>
        <v>0</v>
      </c>
      <c r="BO56" s="100">
        <f t="shared" si="109"/>
        <v>0</v>
      </c>
      <c r="BP56" s="100">
        <f t="shared" si="109"/>
        <v>0</v>
      </c>
      <c r="BQ56" s="100">
        <f t="shared" si="109"/>
        <v>0</v>
      </c>
      <c r="BR56" s="100">
        <f t="shared" si="109"/>
        <v>0</v>
      </c>
      <c r="BS56" s="100">
        <f t="shared" si="109"/>
        <v>0</v>
      </c>
      <c r="BT56" s="100">
        <f t="shared" si="109"/>
        <v>0</v>
      </c>
      <c r="BU56" s="100">
        <f t="shared" si="109"/>
        <v>0</v>
      </c>
      <c r="BV56" s="100">
        <f t="shared" si="109"/>
        <v>0</v>
      </c>
      <c r="BW56" s="100">
        <f t="shared" si="109"/>
        <v>0</v>
      </c>
      <c r="BX56" s="100">
        <f t="shared" si="109"/>
        <v>0</v>
      </c>
      <c r="BY56" s="100">
        <f t="shared" si="109"/>
        <v>0</v>
      </c>
      <c r="BZ56" s="100">
        <f t="shared" si="109"/>
        <v>0</v>
      </c>
      <c r="CA56" s="100">
        <f t="shared" si="109"/>
        <v>0</v>
      </c>
      <c r="CB56" s="100">
        <f t="shared" si="109"/>
        <v>0</v>
      </c>
      <c r="CC56" s="100">
        <f t="shared" ref="CC56:DO56" si="110">SUM(CC57:CC59)</f>
        <v>0</v>
      </c>
      <c r="CD56" s="100">
        <f t="shared" si="110"/>
        <v>0</v>
      </c>
      <c r="CE56" s="100">
        <f t="shared" si="110"/>
        <v>0</v>
      </c>
      <c r="CF56" s="100">
        <f t="shared" si="110"/>
        <v>0</v>
      </c>
      <c r="CG56" s="100">
        <f t="shared" si="110"/>
        <v>0</v>
      </c>
      <c r="CH56" s="100">
        <f t="shared" si="110"/>
        <v>0</v>
      </c>
      <c r="CI56" s="100">
        <f t="shared" si="110"/>
        <v>0</v>
      </c>
      <c r="CJ56" s="100">
        <f t="shared" si="110"/>
        <v>0</v>
      </c>
      <c r="CK56" s="100">
        <f t="shared" si="110"/>
        <v>0</v>
      </c>
      <c r="CL56" s="100">
        <f t="shared" si="110"/>
        <v>0</v>
      </c>
      <c r="CM56" s="100">
        <f t="shared" si="110"/>
        <v>0</v>
      </c>
      <c r="CN56" s="100">
        <f t="shared" si="110"/>
        <v>0</v>
      </c>
      <c r="CO56" s="100">
        <f t="shared" si="110"/>
        <v>0</v>
      </c>
      <c r="CP56" s="100">
        <f t="shared" si="110"/>
        <v>0</v>
      </c>
      <c r="CQ56" s="100">
        <f t="shared" si="110"/>
        <v>0</v>
      </c>
      <c r="CR56" s="100">
        <f t="shared" si="110"/>
        <v>0</v>
      </c>
      <c r="CS56" s="100">
        <f t="shared" si="110"/>
        <v>0</v>
      </c>
      <c r="CT56" s="100">
        <f t="shared" si="110"/>
        <v>0</v>
      </c>
      <c r="CU56" s="100">
        <f t="shared" si="110"/>
        <v>0</v>
      </c>
      <c r="CV56" s="100">
        <f t="shared" si="110"/>
        <v>0</v>
      </c>
      <c r="CW56" s="100">
        <f t="shared" si="110"/>
        <v>0</v>
      </c>
      <c r="CX56" s="100">
        <f t="shared" si="110"/>
        <v>0</v>
      </c>
      <c r="CY56" s="100">
        <f t="shared" si="110"/>
        <v>0</v>
      </c>
      <c r="CZ56" s="100">
        <f t="shared" si="110"/>
        <v>0</v>
      </c>
      <c r="DA56" s="100">
        <f t="shared" si="110"/>
        <v>0</v>
      </c>
      <c r="DB56" s="100">
        <f t="shared" si="110"/>
        <v>0</v>
      </c>
      <c r="DC56" s="100">
        <f t="shared" si="110"/>
        <v>0</v>
      </c>
      <c r="DD56" s="100">
        <f t="shared" si="110"/>
        <v>0</v>
      </c>
      <c r="DE56" s="100">
        <f t="shared" si="110"/>
        <v>0</v>
      </c>
      <c r="DF56" s="100">
        <f t="shared" si="110"/>
        <v>0</v>
      </c>
      <c r="DG56" s="100">
        <f t="shared" si="110"/>
        <v>0</v>
      </c>
      <c r="DH56" s="100">
        <f t="shared" si="110"/>
        <v>0</v>
      </c>
      <c r="DI56" s="100">
        <f t="shared" si="110"/>
        <v>0</v>
      </c>
      <c r="DJ56" s="100">
        <f t="shared" si="110"/>
        <v>0</v>
      </c>
      <c r="DK56" s="100">
        <f t="shared" si="110"/>
        <v>0</v>
      </c>
      <c r="DL56" s="100">
        <f t="shared" si="110"/>
        <v>0</v>
      </c>
      <c r="DM56" s="100">
        <f t="shared" si="110"/>
        <v>0</v>
      </c>
      <c r="DN56" s="100">
        <f t="shared" si="110"/>
        <v>145</v>
      </c>
      <c r="DO56" s="100">
        <f t="shared" si="110"/>
        <v>37267887.962424003</v>
      </c>
    </row>
    <row r="57" spans="1:119" s="37" customFormat="1" ht="45" customHeight="1" x14ac:dyDescent="0.25">
      <c r="A57" s="89"/>
      <c r="B57" s="109">
        <v>34</v>
      </c>
      <c r="C57" s="148" t="s">
        <v>207</v>
      </c>
      <c r="D57" s="111" t="s">
        <v>208</v>
      </c>
      <c r="E57" s="93">
        <v>24257</v>
      </c>
      <c r="F57" s="112">
        <v>4.37</v>
      </c>
      <c r="G57" s="149">
        <v>1</v>
      </c>
      <c r="H57" s="150"/>
      <c r="I57" s="150"/>
      <c r="J57" s="150"/>
      <c r="K57" s="65"/>
      <c r="L57" s="113">
        <v>1.4</v>
      </c>
      <c r="M57" s="113">
        <v>1.68</v>
      </c>
      <c r="N57" s="113">
        <v>2.23</v>
      </c>
      <c r="O57" s="114">
        <v>2.57</v>
      </c>
      <c r="P57" s="115"/>
      <c r="Q57" s="116">
        <f>(P57*$E57*$F57*$G57*$L57*$Q$13)</f>
        <v>0</v>
      </c>
      <c r="R57" s="115"/>
      <c r="S57" s="115">
        <f>(R57*$E57*$F57*$G57*$L57*$S$13)</f>
        <v>0</v>
      </c>
      <c r="T57" s="115">
        <v>56</v>
      </c>
      <c r="U57" s="116">
        <f>(T57*$E57*$F57*$G57*$L57*$U$13)</f>
        <v>10230400.617136</v>
      </c>
      <c r="V57" s="115"/>
      <c r="W57" s="116">
        <f>(V57*$E57*$F57*$G57*$L57*$W$13)</f>
        <v>0</v>
      </c>
      <c r="X57" s="115"/>
      <c r="Y57" s="116">
        <f>(X57*$E57*$F57*$G57*$L57*$Y$13)</f>
        <v>0</v>
      </c>
      <c r="Z57" s="116"/>
      <c r="AA57" s="116"/>
      <c r="AB57" s="115"/>
      <c r="AC57" s="116">
        <f>(AB57*$E57*$F57*$G57*$L57*$AC$13)</f>
        <v>0</v>
      </c>
      <c r="AD57" s="115"/>
      <c r="AE57" s="116"/>
      <c r="AF57" s="115"/>
      <c r="AG57" s="116">
        <f>(AF57*$E57*$F57*$G57*$L57*$AG$13)</f>
        <v>0</v>
      </c>
      <c r="AH57" s="115"/>
      <c r="AI57" s="116"/>
      <c r="AJ57" s="117"/>
      <c r="AK57" s="116">
        <f>(AJ57*$E57*$F57*$G57*$L57*$AK$13)</f>
        <v>0</v>
      </c>
      <c r="AL57" s="115"/>
      <c r="AM57" s="116">
        <f>(AL57*$E57*$F57*$G57*$L57*$AM$13)</f>
        <v>0</v>
      </c>
      <c r="AN57" s="115"/>
      <c r="AO57" s="115">
        <f>(AN57*$E57*$F57*$G57*$L57*$AO$13)</f>
        <v>0</v>
      </c>
      <c r="AP57" s="115"/>
      <c r="AQ57" s="116">
        <f>(AP57*$E57*$F57*$G57*$M57*$AQ$13)</f>
        <v>0</v>
      </c>
      <c r="AR57" s="123">
        <v>0</v>
      </c>
      <c r="AS57" s="116">
        <f>(AR57*$E57*$F57*$G57*$M57*$AS$13)</f>
        <v>0</v>
      </c>
      <c r="AT57" s="115"/>
      <c r="AU57" s="115">
        <f>(AT57*$E57*$F57*$G57*$M57*$AU$13)</f>
        <v>0</v>
      </c>
      <c r="AV57" s="115"/>
      <c r="AW57" s="116">
        <f>(AV57*$E57*$F57*$G57*$L57*$AW$13)</f>
        <v>0</v>
      </c>
      <c r="AX57" s="115"/>
      <c r="AY57" s="115">
        <f>(AX57*$E57*$F57*$G57*$L57*$AY$13)</f>
        <v>0</v>
      </c>
      <c r="AZ57" s="115"/>
      <c r="BA57" s="116">
        <f>(AZ57*$E57*$F57*$G57*$L57*$BA$13)</f>
        <v>0</v>
      </c>
      <c r="BB57" s="115"/>
      <c r="BC57" s="116">
        <f>(BB57*$E57*$F57*$G57*$L57*$BC$13)</f>
        <v>0</v>
      </c>
      <c r="BD57" s="115"/>
      <c r="BE57" s="116">
        <f>(BD57*$E57*$F57*$G57*$L57*$BE$13)</f>
        <v>0</v>
      </c>
      <c r="BF57" s="115"/>
      <c r="BG57" s="116">
        <f>(BF57*$E57*$F57*$G57*$L57*$BG$13)</f>
        <v>0</v>
      </c>
      <c r="BH57" s="115"/>
      <c r="BI57" s="116">
        <f>(BH57*$E57*$F57*$G57*$L57*$BI$13)</f>
        <v>0</v>
      </c>
      <c r="BJ57" s="115"/>
      <c r="BK57" s="116">
        <f>(BJ57*$E57*$F57*$G57*$M57*$BK$13)</f>
        <v>0</v>
      </c>
      <c r="BL57" s="115"/>
      <c r="BM57" s="116">
        <f>(BL57*$E57*$F57*$G57*$M57*$BM$13)</f>
        <v>0</v>
      </c>
      <c r="BN57" s="115"/>
      <c r="BO57" s="116">
        <f>(BN57*$E57*$F57*$G57*$M57*$BO$13)</f>
        <v>0</v>
      </c>
      <c r="BP57" s="115"/>
      <c r="BQ57" s="116">
        <f>(BP57*$E57*$F57*$G57*$M57*$BQ$13)</f>
        <v>0</v>
      </c>
      <c r="BR57" s="115"/>
      <c r="BS57" s="116">
        <f>(BR57*$E57*$F57*$G57*$M57*$BS$13)</f>
        <v>0</v>
      </c>
      <c r="BT57" s="115"/>
      <c r="BU57" s="116">
        <f>(BT57*$E57*$F57*$G57*$M57*$BU$13)</f>
        <v>0</v>
      </c>
      <c r="BV57" s="115"/>
      <c r="BW57" s="124">
        <f>(BV57*$E57*$F57*$G57*$M57*$BW$13)</f>
        <v>0</v>
      </c>
      <c r="BX57" s="115"/>
      <c r="BY57" s="116">
        <f>(BX57*$E57*$F57*$G57*$L57*$BY$13)</f>
        <v>0</v>
      </c>
      <c r="BZ57" s="115"/>
      <c r="CA57" s="116">
        <f>(BZ57*$E57*$F57*$G57*$L57*$CA$13)</f>
        <v>0</v>
      </c>
      <c r="CB57" s="115"/>
      <c r="CC57" s="116">
        <f>(CB57*$E57*$F57*$G57*$L57*$CC$13)</f>
        <v>0</v>
      </c>
      <c r="CD57" s="115"/>
      <c r="CE57" s="116">
        <f>(CD57*$E57*$F57*$G57*$M57*$CE$13)</f>
        <v>0</v>
      </c>
      <c r="CF57" s="115"/>
      <c r="CG57" s="116">
        <f>(CF57*$E57*$F57*$G57*$L57*$CG$13)</f>
        <v>0</v>
      </c>
      <c r="CH57" s="115"/>
      <c r="CI57" s="116">
        <f>(CH57*$E57*$F57*$G57*$L57*$CI$13)</f>
        <v>0</v>
      </c>
      <c r="CJ57" s="115"/>
      <c r="CK57" s="116">
        <f>(CJ57*$E57*$F57*$G57*$L57*$CK$13)</f>
        <v>0</v>
      </c>
      <c r="CL57" s="115"/>
      <c r="CM57" s="116">
        <f>(CL57*$E57*$F57*$G57*$L57*$CM$13)</f>
        <v>0</v>
      </c>
      <c r="CN57" s="115"/>
      <c r="CO57" s="116">
        <f>(CN57*$E57*$F57*$G57*$L57*$CO$13)</f>
        <v>0</v>
      </c>
      <c r="CP57" s="115"/>
      <c r="CQ57" s="116">
        <f>(CP57*$E57*$F57*$G57*$L57*$CQ$13)</f>
        <v>0</v>
      </c>
      <c r="CR57" s="115"/>
      <c r="CS57" s="116">
        <f>(CR57*$E57*$F57*$G57*$M57*$CS$13)</f>
        <v>0</v>
      </c>
      <c r="CT57" s="115"/>
      <c r="CU57" s="116">
        <f>(CT57*$E57*$F57*$G57*$M57*$CU$13)</f>
        <v>0</v>
      </c>
      <c r="CV57" s="115"/>
      <c r="CW57" s="116">
        <f>(CV57*$E57*$F57*$G57*$M57*$CW$13)</f>
        <v>0</v>
      </c>
      <c r="CX57" s="123">
        <v>0</v>
      </c>
      <c r="CY57" s="115">
        <f>(CX57*$E57*$F57*$G57*$M57*$CY$13)</f>
        <v>0</v>
      </c>
      <c r="CZ57" s="115"/>
      <c r="DA57" s="124">
        <f>(CZ57*$E57*$F57*$G57*$M57*$DA$13)</f>
        <v>0</v>
      </c>
      <c r="DB57" s="115"/>
      <c r="DC57" s="116">
        <f>(DB57*$E57*$F57*$G57*$M57*$DC$13)</f>
        <v>0</v>
      </c>
      <c r="DD57" s="125"/>
      <c r="DE57" s="115">
        <f>(DD57*$E57*$F57*$G57*$M57*$DE$13)</f>
        <v>0</v>
      </c>
      <c r="DF57" s="115"/>
      <c r="DG57" s="116">
        <f>(DF57*$E57*$F57*$G57*$M57*$DG$13)</f>
        <v>0</v>
      </c>
      <c r="DH57" s="115"/>
      <c r="DI57" s="116">
        <f>(DH57*$E57*$F57*$G57*$N57*$DI$13)</f>
        <v>0</v>
      </c>
      <c r="DJ57" s="115"/>
      <c r="DK57" s="124">
        <f>(DJ57*$E57*$F57*$G57*$O57*$DK$13)</f>
        <v>0</v>
      </c>
      <c r="DL57" s="124"/>
      <c r="DM57" s="124"/>
      <c r="DN57" s="116">
        <f t="shared" ref="DN57:DO59" si="111">SUM(P57,R57,T57,V57,X57,Z57,AB57,AD57,AF57,AH57,AJ57,AL57,AR57,AV57,AX57,CB57,AN57,BB57,BD57,BF57,CP57,BH57,BJ57,AP57,BN57,AT57,CR57,BP57,CT57,BR57,BT57,BV57,CD57,BX57,BZ57,CF57,CH57,CJ57,CL57,CN57,CV57,CX57,BL57,AZ57,CZ57,DB57,DD57,DF57,DH57,DJ57,DL57)</f>
        <v>56</v>
      </c>
      <c r="DO57" s="116">
        <f t="shared" si="111"/>
        <v>10230400.617136</v>
      </c>
    </row>
    <row r="58" spans="1:119" s="37" customFormat="1" ht="21.75" customHeight="1" x14ac:dyDescent="0.25">
      <c r="A58" s="89"/>
      <c r="B58" s="109">
        <v>35</v>
      </c>
      <c r="C58" s="143" t="s">
        <v>209</v>
      </c>
      <c r="D58" s="111" t="s">
        <v>210</v>
      </c>
      <c r="E58" s="93">
        <v>24257</v>
      </c>
      <c r="F58" s="112">
        <v>7.82</v>
      </c>
      <c r="G58" s="149">
        <v>1</v>
      </c>
      <c r="H58" s="150"/>
      <c r="I58" s="150"/>
      <c r="J58" s="150"/>
      <c r="K58" s="65"/>
      <c r="L58" s="113">
        <v>1.4</v>
      </c>
      <c r="M58" s="113">
        <v>1.68</v>
      </c>
      <c r="N58" s="113">
        <v>2.23</v>
      </c>
      <c r="O58" s="114">
        <v>2.57</v>
      </c>
      <c r="P58" s="115"/>
      <c r="Q58" s="116">
        <f>(P58*$E58*$F58*$G58*$L58*$Q$13)</f>
        <v>0</v>
      </c>
      <c r="R58" s="115"/>
      <c r="S58" s="115">
        <f>(R58*$E58*$F58*$G58*$L58*$S$13)</f>
        <v>0</v>
      </c>
      <c r="T58" s="115">
        <v>66</v>
      </c>
      <c r="U58" s="116">
        <f>(T58*$E58*$F58*$G58*$L58*$U$13)</f>
        <v>21576145.662456002</v>
      </c>
      <c r="V58" s="115"/>
      <c r="W58" s="116">
        <f>(V58*$E58*$F58*$G58*$L58*$W$13)</f>
        <v>0</v>
      </c>
      <c r="X58" s="115"/>
      <c r="Y58" s="116">
        <f>(X58*$E58*$F58*$G58*$L58*$Y$13)</f>
        <v>0</v>
      </c>
      <c r="Z58" s="116"/>
      <c r="AA58" s="116"/>
      <c r="AB58" s="115"/>
      <c r="AC58" s="116">
        <f>(AB58*$E58*$F58*$G58*$L58*$AC$13)</f>
        <v>0</v>
      </c>
      <c r="AD58" s="115"/>
      <c r="AE58" s="116"/>
      <c r="AF58" s="115"/>
      <c r="AG58" s="116">
        <f>(AF58*$E58*$F58*$G58*$L58*$AG$13)</f>
        <v>0</v>
      </c>
      <c r="AH58" s="115"/>
      <c r="AI58" s="116"/>
      <c r="AJ58" s="117"/>
      <c r="AK58" s="116">
        <f>(AJ58*$E58*$F58*$G58*$L58*$AK$13)</f>
        <v>0</v>
      </c>
      <c r="AL58" s="115"/>
      <c r="AM58" s="116">
        <f>(AL58*$E58*$F58*$G58*$L58*$AM$13)</f>
        <v>0</v>
      </c>
      <c r="AN58" s="115"/>
      <c r="AO58" s="115">
        <f>(AN58*$E58*$F58*$G58*$L58*$AO$13)</f>
        <v>0</v>
      </c>
      <c r="AP58" s="115"/>
      <c r="AQ58" s="116">
        <f>(AP58*$E58*$F58*$G58*$M58*$AQ$13)</f>
        <v>0</v>
      </c>
      <c r="AR58" s="123"/>
      <c r="AS58" s="116">
        <f>(AR58*$E58*$F58*$G58*$M58*$AS$13)</f>
        <v>0</v>
      </c>
      <c r="AT58" s="115"/>
      <c r="AU58" s="115">
        <f>(AT58*$E58*$F58*$G58*$M58*$AU$13)</f>
        <v>0</v>
      </c>
      <c r="AV58" s="115"/>
      <c r="AW58" s="116">
        <f>(AV58*$E58*$F58*$G58*$L58*$AW$13)</f>
        <v>0</v>
      </c>
      <c r="AX58" s="115"/>
      <c r="AY58" s="115">
        <f>(AX58*$E58*$F58*$G58*$L58*$AY$13)</f>
        <v>0</v>
      </c>
      <c r="AZ58" s="115"/>
      <c r="BA58" s="116">
        <f>(AZ58*$E58*$F58*$G58*$L58*$BA$13)</f>
        <v>0</v>
      </c>
      <c r="BB58" s="115"/>
      <c r="BC58" s="116">
        <f>(BB58*$E58*$F58*$G58*$L58*$BC$13)</f>
        <v>0</v>
      </c>
      <c r="BD58" s="115"/>
      <c r="BE58" s="116">
        <f>(BD58*$E58*$F58*$G58*$L58*$BE$13)</f>
        <v>0</v>
      </c>
      <c r="BF58" s="115"/>
      <c r="BG58" s="116">
        <f>(BF58*$E58*$F58*$G58*$L58*$BG$13)</f>
        <v>0</v>
      </c>
      <c r="BH58" s="115"/>
      <c r="BI58" s="116">
        <f>(BH58*$E58*$F58*$G58*$L58*$BI$13)</f>
        <v>0</v>
      </c>
      <c r="BJ58" s="115"/>
      <c r="BK58" s="116">
        <f>(BJ58*$E58*$F58*$G58*$M58*$BK$13)</f>
        <v>0</v>
      </c>
      <c r="BL58" s="115"/>
      <c r="BM58" s="116">
        <f>(BL58*$E58*$F58*$G58*$M58*$BM$13)</f>
        <v>0</v>
      </c>
      <c r="BN58" s="115"/>
      <c r="BO58" s="116">
        <f>(BN58*$E58*$F58*$G58*$M58*$BO$13)</f>
        <v>0</v>
      </c>
      <c r="BP58" s="115"/>
      <c r="BQ58" s="116">
        <f>(BP58*$E58*$F58*$G58*$M58*$BQ$13)</f>
        <v>0</v>
      </c>
      <c r="BR58" s="115"/>
      <c r="BS58" s="116">
        <f>(BR58*$E58*$F58*$G58*$M58*$BS$13)</f>
        <v>0</v>
      </c>
      <c r="BT58" s="115"/>
      <c r="BU58" s="116">
        <f>(BT58*$E58*$F58*$G58*$M58*$BU$13)</f>
        <v>0</v>
      </c>
      <c r="BV58" s="115"/>
      <c r="BW58" s="124">
        <f>(BV58*$E58*$F58*$G58*$M58*$BW$13)</f>
        <v>0</v>
      </c>
      <c r="BX58" s="115"/>
      <c r="BY58" s="116">
        <f>(BX58*$E58*$F58*$G58*$L58*$BY$13)</f>
        <v>0</v>
      </c>
      <c r="BZ58" s="115"/>
      <c r="CA58" s="116">
        <f>(BZ58*$E58*$F58*$G58*$L58*$CA$13)</f>
        <v>0</v>
      </c>
      <c r="CB58" s="115"/>
      <c r="CC58" s="116">
        <f>(CB58*$E58*$F58*$G58*$L58*$CC$13)</f>
        <v>0</v>
      </c>
      <c r="CD58" s="115"/>
      <c r="CE58" s="116">
        <f>(CD58*$E58*$F58*$G58*$M58*$CE$13)</f>
        <v>0</v>
      </c>
      <c r="CF58" s="115"/>
      <c r="CG58" s="116">
        <f>(CF58*$E58*$F58*$G58*$L58*$CG$13)</f>
        <v>0</v>
      </c>
      <c r="CH58" s="115"/>
      <c r="CI58" s="116">
        <f>(CH58*$E58*$F58*$G58*$L58*$CI$13)</f>
        <v>0</v>
      </c>
      <c r="CJ58" s="115"/>
      <c r="CK58" s="116">
        <f>(CJ58*$E58*$F58*$G58*$L58*$CK$13)</f>
        <v>0</v>
      </c>
      <c r="CL58" s="115"/>
      <c r="CM58" s="116">
        <f>(CL58*$E58*$F58*$G58*$L58*$CM$13)</f>
        <v>0</v>
      </c>
      <c r="CN58" s="115"/>
      <c r="CO58" s="116">
        <f>(CN58*$E58*$F58*$G58*$L58*$CO$13)</f>
        <v>0</v>
      </c>
      <c r="CP58" s="115"/>
      <c r="CQ58" s="116">
        <f>(CP58*$E58*$F58*$G58*$L58*$CQ$13)</f>
        <v>0</v>
      </c>
      <c r="CR58" s="115"/>
      <c r="CS58" s="116">
        <f>(CR58*$E58*$F58*$G58*$M58*$CS$13)</f>
        <v>0</v>
      </c>
      <c r="CT58" s="115"/>
      <c r="CU58" s="116">
        <f>(CT58*$E58*$F58*$G58*$M58*$CU$13)</f>
        <v>0</v>
      </c>
      <c r="CV58" s="115"/>
      <c r="CW58" s="116">
        <f>(CV58*$E58*$F58*$G58*$M58*$CW$13)</f>
        <v>0</v>
      </c>
      <c r="CX58" s="123"/>
      <c r="CY58" s="115">
        <f>(CX58*$E58*$F58*$G58*$M58*$CY$13)</f>
        <v>0</v>
      </c>
      <c r="CZ58" s="115"/>
      <c r="DA58" s="124">
        <f>(CZ58*$E58*$F58*$G58*$M58*$DA$13)</f>
        <v>0</v>
      </c>
      <c r="DB58" s="115"/>
      <c r="DC58" s="116">
        <f>(DB58*$E58*$F58*$G58*$M58*$DC$13)</f>
        <v>0</v>
      </c>
      <c r="DD58" s="125"/>
      <c r="DE58" s="115">
        <f>(DD58*$E58*$F58*$G58*$M58*$DE$13)</f>
        <v>0</v>
      </c>
      <c r="DF58" s="115"/>
      <c r="DG58" s="116">
        <f>(DF58*$E58*$F58*$G58*$M58*$DG$13)</f>
        <v>0</v>
      </c>
      <c r="DH58" s="115"/>
      <c r="DI58" s="116">
        <f>(DH58*$E58*$F58*$G58*$N58*$DI$13)</f>
        <v>0</v>
      </c>
      <c r="DJ58" s="115"/>
      <c r="DK58" s="124">
        <f>(DJ58*$E58*$F58*$G58*$O58*$DK$13)</f>
        <v>0</v>
      </c>
      <c r="DL58" s="124"/>
      <c r="DM58" s="124"/>
      <c r="DN58" s="116">
        <f t="shared" si="111"/>
        <v>66</v>
      </c>
      <c r="DO58" s="116">
        <f t="shared" si="111"/>
        <v>21576145.662456002</v>
      </c>
    </row>
    <row r="59" spans="1:119" s="37" customFormat="1" ht="30" customHeight="1" x14ac:dyDescent="0.25">
      <c r="A59" s="89"/>
      <c r="B59" s="109">
        <v>36</v>
      </c>
      <c r="C59" s="143" t="s">
        <v>211</v>
      </c>
      <c r="D59" s="111" t="s">
        <v>212</v>
      </c>
      <c r="E59" s="93">
        <v>24257</v>
      </c>
      <c r="F59" s="139">
        <v>5.68</v>
      </c>
      <c r="G59" s="149">
        <v>1</v>
      </c>
      <c r="H59" s="150"/>
      <c r="I59" s="150"/>
      <c r="J59" s="150"/>
      <c r="K59" s="65"/>
      <c r="L59" s="113">
        <v>1.4</v>
      </c>
      <c r="M59" s="113">
        <v>1.68</v>
      </c>
      <c r="N59" s="113">
        <v>2.23</v>
      </c>
      <c r="O59" s="114">
        <v>2.57</v>
      </c>
      <c r="P59" s="115"/>
      <c r="Q59" s="116">
        <f>(P59*$E59*$F59*$G59*$L59*$Q$13)</f>
        <v>0</v>
      </c>
      <c r="R59" s="115"/>
      <c r="S59" s="115">
        <f>(R59*$E59*$F59*$G59*$L59*$S$13)</f>
        <v>0</v>
      </c>
      <c r="T59" s="115">
        <v>23</v>
      </c>
      <c r="U59" s="116">
        <f>(T59*$E59*$F59*$G59*$L59*$U$13)</f>
        <v>5461341.6828319998</v>
      </c>
      <c r="V59" s="115"/>
      <c r="W59" s="116">
        <f>(V59*$E59*$F59*$G59*$L59*$W$13)</f>
        <v>0</v>
      </c>
      <c r="X59" s="115"/>
      <c r="Y59" s="116">
        <f>(X59*$E59*$F59*$G59*$L59*$Y$13)</f>
        <v>0</v>
      </c>
      <c r="Z59" s="116"/>
      <c r="AA59" s="116"/>
      <c r="AB59" s="115"/>
      <c r="AC59" s="116">
        <f>(AB59*$E59*$F59*$G59*$L59*$AC$13)</f>
        <v>0</v>
      </c>
      <c r="AD59" s="115"/>
      <c r="AE59" s="116"/>
      <c r="AF59" s="115"/>
      <c r="AG59" s="116">
        <f>(AF59*$E59*$F59*$G59*$L59*$AG$13)</f>
        <v>0</v>
      </c>
      <c r="AH59" s="115"/>
      <c r="AI59" s="116"/>
      <c r="AJ59" s="117"/>
      <c r="AK59" s="116">
        <f>(AJ59*$E59*$F59*$G59*$L59*$AK$13)</f>
        <v>0</v>
      </c>
      <c r="AL59" s="115"/>
      <c r="AM59" s="116">
        <f>(AL59*$E59*$F59*$G59*$L59*$AM$13)</f>
        <v>0</v>
      </c>
      <c r="AN59" s="115"/>
      <c r="AO59" s="115">
        <f>(AN59*$E59*$F59*$G59*$L59*$AO$13)</f>
        <v>0</v>
      </c>
      <c r="AP59" s="115"/>
      <c r="AQ59" s="116">
        <f>(AP59*$E59*$F59*$G59*$M59*$AQ$13)</f>
        <v>0</v>
      </c>
      <c r="AR59" s="123"/>
      <c r="AS59" s="116">
        <f>(AR59*$E59*$F59*$G59*$M59*$AS$13)</f>
        <v>0</v>
      </c>
      <c r="AT59" s="115"/>
      <c r="AU59" s="115">
        <f>(AT59*$E59*$F59*$G59*$M59*$AU$13)</f>
        <v>0</v>
      </c>
      <c r="AV59" s="115"/>
      <c r="AW59" s="116">
        <f>(AV59*$E59*$F59*$G59*$L59*$AW$13)</f>
        <v>0</v>
      </c>
      <c r="AX59" s="115"/>
      <c r="AY59" s="115">
        <f>(AX59*$E59*$F59*$G59*$L59*$AY$13)</f>
        <v>0</v>
      </c>
      <c r="AZ59" s="115"/>
      <c r="BA59" s="116">
        <f>(AZ59*$E59*$F59*$G59*$L59*$BA$13)</f>
        <v>0</v>
      </c>
      <c r="BB59" s="115"/>
      <c r="BC59" s="116">
        <f>(BB59*$E59*$F59*$G59*$L59*$BC$13)</f>
        <v>0</v>
      </c>
      <c r="BD59" s="115"/>
      <c r="BE59" s="116">
        <f>(BD59*$E59*$F59*$G59*$L59*$BE$13)</f>
        <v>0</v>
      </c>
      <c r="BF59" s="115"/>
      <c r="BG59" s="116">
        <f>(BF59*$E59*$F59*$G59*$L59*$BG$13)</f>
        <v>0</v>
      </c>
      <c r="BH59" s="115"/>
      <c r="BI59" s="116">
        <f>(BH59*$E59*$F59*$G59*$L59*$BI$13)</f>
        <v>0</v>
      </c>
      <c r="BJ59" s="115"/>
      <c r="BK59" s="116">
        <f>(BJ59*$E59*$F59*$G59*$M59*$BK$13)</f>
        <v>0</v>
      </c>
      <c r="BL59" s="115"/>
      <c r="BM59" s="116">
        <f>(BL59*$E59*$F59*$G59*$M59*$BM$13)</f>
        <v>0</v>
      </c>
      <c r="BN59" s="115"/>
      <c r="BO59" s="116">
        <f>(BN59*$E59*$F59*$G59*$M59*$BO$13)</f>
        <v>0</v>
      </c>
      <c r="BP59" s="115"/>
      <c r="BQ59" s="116">
        <f>(BP59*$E59*$F59*$G59*$M59*$BQ$13)</f>
        <v>0</v>
      </c>
      <c r="BR59" s="115"/>
      <c r="BS59" s="116">
        <f>(BR59*$E59*$F59*$G59*$M59*$BS$13)</f>
        <v>0</v>
      </c>
      <c r="BT59" s="115"/>
      <c r="BU59" s="116">
        <f>(BT59*$E59*$F59*$G59*$M59*$BU$13)</f>
        <v>0</v>
      </c>
      <c r="BV59" s="115"/>
      <c r="BW59" s="124">
        <f>(BV59*$E59*$F59*$G59*$M59*$BW$13)</f>
        <v>0</v>
      </c>
      <c r="BX59" s="115"/>
      <c r="BY59" s="116">
        <f>(BX59*$E59*$F59*$G59*$L59*$BY$13)</f>
        <v>0</v>
      </c>
      <c r="BZ59" s="115"/>
      <c r="CA59" s="116">
        <f>(BZ59*$E59*$F59*$G59*$L59*$CA$13)</f>
        <v>0</v>
      </c>
      <c r="CB59" s="115"/>
      <c r="CC59" s="116">
        <f>(CB59*$E59*$F59*$G59*$L59*$CC$13)</f>
        <v>0</v>
      </c>
      <c r="CD59" s="115"/>
      <c r="CE59" s="116">
        <f>(CD59*$E59*$F59*$G59*$M59*$CE$13)</f>
        <v>0</v>
      </c>
      <c r="CF59" s="115"/>
      <c r="CG59" s="116">
        <f>(CF59*$E59*$F59*$G59*$L59*$CG$13)</f>
        <v>0</v>
      </c>
      <c r="CH59" s="115"/>
      <c r="CI59" s="116">
        <f>(CH59*$E59*$F59*$G59*$L59*$CI$13)</f>
        <v>0</v>
      </c>
      <c r="CJ59" s="115"/>
      <c r="CK59" s="116">
        <f>(CJ59*$E59*$F59*$G59*$L59*$CK$13)</f>
        <v>0</v>
      </c>
      <c r="CL59" s="115"/>
      <c r="CM59" s="116">
        <f>(CL59*$E59*$F59*$G59*$L59*$CM$13)</f>
        <v>0</v>
      </c>
      <c r="CN59" s="115"/>
      <c r="CO59" s="116">
        <f>(CN59*$E59*$F59*$G59*$L59*$CO$13)</f>
        <v>0</v>
      </c>
      <c r="CP59" s="115"/>
      <c r="CQ59" s="116">
        <f>(CP59*$E59*$F59*$G59*$L59*$CQ$13)</f>
        <v>0</v>
      </c>
      <c r="CR59" s="115"/>
      <c r="CS59" s="116">
        <f>(CR59*$E59*$F59*$G59*$M59*$CS$13)</f>
        <v>0</v>
      </c>
      <c r="CT59" s="115"/>
      <c r="CU59" s="116">
        <f>(CT59*$E59*$F59*$G59*$M59*$CU$13)</f>
        <v>0</v>
      </c>
      <c r="CV59" s="115"/>
      <c r="CW59" s="116">
        <f>(CV59*$E59*$F59*$G59*$M59*$CW$13)</f>
        <v>0</v>
      </c>
      <c r="CX59" s="123"/>
      <c r="CY59" s="115">
        <f>(CX59*$E59*$F59*$G59*$M59*$CY$13)</f>
        <v>0</v>
      </c>
      <c r="CZ59" s="115"/>
      <c r="DA59" s="124">
        <f>(CZ59*$E59*$F59*$G59*$M59*$DA$13)</f>
        <v>0</v>
      </c>
      <c r="DB59" s="115"/>
      <c r="DC59" s="116">
        <f>(DB59*$E59*$F59*$G59*$M59*$DC$13)</f>
        <v>0</v>
      </c>
      <c r="DD59" s="125"/>
      <c r="DE59" s="115">
        <f>(DD59*$E59*$F59*$G59*$M59*$DE$13)</f>
        <v>0</v>
      </c>
      <c r="DF59" s="115"/>
      <c r="DG59" s="116">
        <f>(DF59*$E59*$F59*$G59*$M59*$DG$13)</f>
        <v>0</v>
      </c>
      <c r="DH59" s="115"/>
      <c r="DI59" s="116">
        <f>(DH59*$E59*$F59*$G59*$N59*$DI$13)</f>
        <v>0</v>
      </c>
      <c r="DJ59" s="115"/>
      <c r="DK59" s="124">
        <f>(DJ59*$E59*$F59*$G59*$O59*$DK$13)</f>
        <v>0</v>
      </c>
      <c r="DL59" s="124"/>
      <c r="DM59" s="124"/>
      <c r="DN59" s="116">
        <f t="shared" si="111"/>
        <v>23</v>
      </c>
      <c r="DO59" s="116">
        <f t="shared" si="111"/>
        <v>5461341.6828319998</v>
      </c>
    </row>
    <row r="60" spans="1:119" s="37" customFormat="1" ht="15.75" customHeight="1" x14ac:dyDescent="0.25">
      <c r="A60" s="102">
        <v>9</v>
      </c>
      <c r="B60" s="134"/>
      <c r="C60" s="135"/>
      <c r="D60" s="92" t="s">
        <v>213</v>
      </c>
      <c r="E60" s="103">
        <v>24257</v>
      </c>
      <c r="F60" s="136">
        <v>1.1499999999999999</v>
      </c>
      <c r="G60" s="104"/>
      <c r="H60" s="101"/>
      <c r="I60" s="101"/>
      <c r="J60" s="101"/>
      <c r="K60" s="105"/>
      <c r="L60" s="106">
        <v>1.4</v>
      </c>
      <c r="M60" s="106">
        <v>1.68</v>
      </c>
      <c r="N60" s="106">
        <v>2.23</v>
      </c>
      <c r="O60" s="107">
        <v>2.57</v>
      </c>
      <c r="P60" s="100">
        <f>SUM(P61:P70)</f>
        <v>0</v>
      </c>
      <c r="Q60" s="100">
        <f t="shared" ref="Q60:CB60" si="112">SUM(Q61:Q70)</f>
        <v>0</v>
      </c>
      <c r="R60" s="100">
        <f t="shared" si="112"/>
        <v>0</v>
      </c>
      <c r="S60" s="100">
        <f t="shared" si="112"/>
        <v>0</v>
      </c>
      <c r="T60" s="100">
        <f t="shared" si="112"/>
        <v>828</v>
      </c>
      <c r="U60" s="100">
        <f t="shared" si="112"/>
        <v>43800380.827307999</v>
      </c>
      <c r="V60" s="100">
        <f t="shared" si="112"/>
        <v>28</v>
      </c>
      <c r="W60" s="100">
        <f t="shared" si="112"/>
        <v>1375368.5040199999</v>
      </c>
      <c r="X60" s="100">
        <f t="shared" si="112"/>
        <v>0</v>
      </c>
      <c r="Y60" s="100">
        <f t="shared" si="112"/>
        <v>0</v>
      </c>
      <c r="Z60" s="100"/>
      <c r="AA60" s="100"/>
      <c r="AB60" s="100">
        <f t="shared" si="112"/>
        <v>0</v>
      </c>
      <c r="AC60" s="100">
        <f t="shared" si="112"/>
        <v>0</v>
      </c>
      <c r="AD60" s="100">
        <f t="shared" si="112"/>
        <v>0</v>
      </c>
      <c r="AE60" s="100">
        <f t="shared" si="112"/>
        <v>0</v>
      </c>
      <c r="AF60" s="100">
        <f t="shared" si="112"/>
        <v>0</v>
      </c>
      <c r="AG60" s="100">
        <f t="shared" si="112"/>
        <v>0</v>
      </c>
      <c r="AH60" s="100">
        <f t="shared" si="112"/>
        <v>0</v>
      </c>
      <c r="AI60" s="100">
        <f t="shared" si="112"/>
        <v>0</v>
      </c>
      <c r="AJ60" s="100">
        <f t="shared" si="112"/>
        <v>0</v>
      </c>
      <c r="AK60" s="100">
        <f t="shared" si="112"/>
        <v>0</v>
      </c>
      <c r="AL60" s="100">
        <f t="shared" si="112"/>
        <v>0</v>
      </c>
      <c r="AM60" s="100">
        <f t="shared" si="112"/>
        <v>0</v>
      </c>
      <c r="AN60" s="100">
        <f t="shared" si="112"/>
        <v>0</v>
      </c>
      <c r="AO60" s="100">
        <f t="shared" si="112"/>
        <v>0</v>
      </c>
      <c r="AP60" s="100">
        <f t="shared" si="112"/>
        <v>216</v>
      </c>
      <c r="AQ60" s="100">
        <f t="shared" si="112"/>
        <v>10055578.28352</v>
      </c>
      <c r="AR60" s="100">
        <f t="shared" si="112"/>
        <v>0</v>
      </c>
      <c r="AS60" s="100">
        <f t="shared" si="112"/>
        <v>0</v>
      </c>
      <c r="AT60" s="100">
        <f t="shared" si="112"/>
        <v>0</v>
      </c>
      <c r="AU60" s="100">
        <f t="shared" si="112"/>
        <v>0</v>
      </c>
      <c r="AV60" s="100">
        <f t="shared" si="112"/>
        <v>0</v>
      </c>
      <c r="AW60" s="100">
        <f t="shared" si="112"/>
        <v>0</v>
      </c>
      <c r="AX60" s="100">
        <f t="shared" si="112"/>
        <v>0</v>
      </c>
      <c r="AY60" s="100">
        <f t="shared" si="112"/>
        <v>0</v>
      </c>
      <c r="AZ60" s="100">
        <f t="shared" si="112"/>
        <v>0</v>
      </c>
      <c r="BA60" s="100">
        <f t="shared" si="112"/>
        <v>0</v>
      </c>
      <c r="BB60" s="100">
        <f t="shared" si="112"/>
        <v>0</v>
      </c>
      <c r="BC60" s="100">
        <f t="shared" si="112"/>
        <v>0</v>
      </c>
      <c r="BD60" s="100">
        <f t="shared" si="112"/>
        <v>0</v>
      </c>
      <c r="BE60" s="100">
        <f t="shared" si="112"/>
        <v>0</v>
      </c>
      <c r="BF60" s="100">
        <f t="shared" si="112"/>
        <v>0</v>
      </c>
      <c r="BG60" s="100">
        <f t="shared" si="112"/>
        <v>0</v>
      </c>
      <c r="BH60" s="100">
        <f t="shared" si="112"/>
        <v>5</v>
      </c>
      <c r="BI60" s="100">
        <f t="shared" si="112"/>
        <v>197646.03599999999</v>
      </c>
      <c r="BJ60" s="100">
        <f t="shared" si="112"/>
        <v>6</v>
      </c>
      <c r="BK60" s="100">
        <f t="shared" si="112"/>
        <v>382414.51584000001</v>
      </c>
      <c r="BL60" s="100">
        <f t="shared" si="112"/>
        <v>0</v>
      </c>
      <c r="BM60" s="100">
        <f t="shared" si="112"/>
        <v>0</v>
      </c>
      <c r="BN60" s="100">
        <f t="shared" si="112"/>
        <v>0</v>
      </c>
      <c r="BO60" s="100">
        <f t="shared" si="112"/>
        <v>0</v>
      </c>
      <c r="BP60" s="100">
        <f t="shared" si="112"/>
        <v>4</v>
      </c>
      <c r="BQ60" s="100">
        <f t="shared" si="112"/>
        <v>158116.82879999999</v>
      </c>
      <c r="BR60" s="100">
        <f t="shared" si="112"/>
        <v>0</v>
      </c>
      <c r="BS60" s="100">
        <f t="shared" si="112"/>
        <v>0</v>
      </c>
      <c r="BT60" s="100">
        <f t="shared" si="112"/>
        <v>9</v>
      </c>
      <c r="BU60" s="100">
        <f t="shared" si="112"/>
        <v>471905.38079999993</v>
      </c>
      <c r="BV60" s="100">
        <f t="shared" si="112"/>
        <v>4</v>
      </c>
      <c r="BW60" s="100">
        <f t="shared" si="112"/>
        <v>229350.90527999995</v>
      </c>
      <c r="BX60" s="100">
        <f t="shared" si="112"/>
        <v>0</v>
      </c>
      <c r="BY60" s="100">
        <f t="shared" si="112"/>
        <v>0</v>
      </c>
      <c r="BZ60" s="100">
        <f t="shared" si="112"/>
        <v>0</v>
      </c>
      <c r="CA60" s="100">
        <f t="shared" si="112"/>
        <v>0</v>
      </c>
      <c r="CB60" s="100">
        <f t="shared" si="112"/>
        <v>0</v>
      </c>
      <c r="CC60" s="100">
        <f t="shared" ref="CC60:DO60" si="113">SUM(CC61:CC70)</f>
        <v>0</v>
      </c>
      <c r="CD60" s="100">
        <f t="shared" si="113"/>
        <v>1</v>
      </c>
      <c r="CE60" s="100">
        <f t="shared" si="113"/>
        <v>39529.207199999997</v>
      </c>
      <c r="CF60" s="100">
        <f t="shared" si="113"/>
        <v>0</v>
      </c>
      <c r="CG60" s="100">
        <f t="shared" si="113"/>
        <v>0</v>
      </c>
      <c r="CH60" s="100">
        <f t="shared" si="113"/>
        <v>0</v>
      </c>
      <c r="CI60" s="100">
        <f t="shared" si="113"/>
        <v>0</v>
      </c>
      <c r="CJ60" s="100">
        <f t="shared" si="113"/>
        <v>0</v>
      </c>
      <c r="CK60" s="100">
        <f t="shared" si="113"/>
        <v>0</v>
      </c>
      <c r="CL60" s="100">
        <f t="shared" si="113"/>
        <v>6</v>
      </c>
      <c r="CM60" s="100">
        <f t="shared" si="113"/>
        <v>197646.03599999996</v>
      </c>
      <c r="CN60" s="100">
        <f t="shared" si="113"/>
        <v>2</v>
      </c>
      <c r="CO60" s="100">
        <f t="shared" si="113"/>
        <v>59293.810800000007</v>
      </c>
      <c r="CP60" s="100">
        <f t="shared" si="113"/>
        <v>1</v>
      </c>
      <c r="CQ60" s="100">
        <f t="shared" si="113"/>
        <v>32941.006000000001</v>
      </c>
      <c r="CR60" s="100">
        <f t="shared" si="113"/>
        <v>28</v>
      </c>
      <c r="CS60" s="100">
        <f t="shared" si="113"/>
        <v>1148792.1144000001</v>
      </c>
      <c r="CT60" s="100">
        <f t="shared" si="113"/>
        <v>10</v>
      </c>
      <c r="CU60" s="100">
        <f t="shared" si="113"/>
        <v>395292.07199999999</v>
      </c>
      <c r="CV60" s="100">
        <f t="shared" si="113"/>
        <v>0</v>
      </c>
      <c r="CW60" s="100">
        <f t="shared" si="113"/>
        <v>0</v>
      </c>
      <c r="CX60" s="100">
        <f t="shared" si="113"/>
        <v>0</v>
      </c>
      <c r="CY60" s="100">
        <f t="shared" si="113"/>
        <v>0</v>
      </c>
      <c r="CZ60" s="100">
        <f t="shared" si="113"/>
        <v>0</v>
      </c>
      <c r="DA60" s="100">
        <f t="shared" si="113"/>
        <v>0</v>
      </c>
      <c r="DB60" s="100">
        <f t="shared" si="113"/>
        <v>0</v>
      </c>
      <c r="DC60" s="100">
        <f t="shared" si="113"/>
        <v>0</v>
      </c>
      <c r="DD60" s="100">
        <f t="shared" si="113"/>
        <v>0</v>
      </c>
      <c r="DE60" s="100">
        <f t="shared" si="113"/>
        <v>0</v>
      </c>
      <c r="DF60" s="100">
        <f t="shared" si="113"/>
        <v>0</v>
      </c>
      <c r="DG60" s="100">
        <f t="shared" si="113"/>
        <v>0</v>
      </c>
      <c r="DH60" s="100">
        <f t="shared" si="113"/>
        <v>0</v>
      </c>
      <c r="DI60" s="100">
        <f t="shared" si="113"/>
        <v>0</v>
      </c>
      <c r="DJ60" s="100">
        <f t="shared" si="113"/>
        <v>0</v>
      </c>
      <c r="DK60" s="100">
        <f t="shared" si="113"/>
        <v>0</v>
      </c>
      <c r="DL60" s="100">
        <f t="shared" si="113"/>
        <v>0</v>
      </c>
      <c r="DM60" s="100">
        <f t="shared" si="113"/>
        <v>0</v>
      </c>
      <c r="DN60" s="100">
        <f t="shared" si="113"/>
        <v>1148</v>
      </c>
      <c r="DO60" s="100">
        <f t="shared" si="113"/>
        <v>58544255.527968004</v>
      </c>
    </row>
    <row r="61" spans="1:119" s="37" customFormat="1" ht="30" customHeight="1" x14ac:dyDescent="0.25">
      <c r="A61" s="89"/>
      <c r="B61" s="109">
        <v>37</v>
      </c>
      <c r="C61" s="110" t="s">
        <v>214</v>
      </c>
      <c r="D61" s="111" t="s">
        <v>215</v>
      </c>
      <c r="E61" s="93">
        <v>24257</v>
      </c>
      <c r="F61" s="112">
        <v>0.97</v>
      </c>
      <c r="G61" s="131">
        <v>1</v>
      </c>
      <c r="H61" s="101"/>
      <c r="I61" s="101"/>
      <c r="J61" s="101"/>
      <c r="K61" s="65"/>
      <c r="L61" s="113">
        <v>1.4</v>
      </c>
      <c r="M61" s="113">
        <v>1.68</v>
      </c>
      <c r="N61" s="113">
        <v>2.23</v>
      </c>
      <c r="O61" s="114">
        <v>2.57</v>
      </c>
      <c r="P61" s="115"/>
      <c r="Q61" s="116">
        <f t="shared" ref="Q61:Q67" si="114">(P61*$E61*$F61*$G61*$L61*$Q$13)</f>
        <v>0</v>
      </c>
      <c r="R61" s="115"/>
      <c r="S61" s="115">
        <f>(R61*$E61*$F61*$G61*$L61*$S$13)</f>
        <v>0</v>
      </c>
      <c r="T61" s="115">
        <v>455</v>
      </c>
      <c r="U61" s="116">
        <f>(T61*$E61*$F61*$G61*$L61*$U$13)</f>
        <v>18450422.165629998</v>
      </c>
      <c r="V61" s="115"/>
      <c r="W61" s="116">
        <f>(V61*$E61*$F61*$G61*$L61*$W$13)</f>
        <v>0</v>
      </c>
      <c r="X61" s="115"/>
      <c r="Y61" s="116">
        <f>(X61*$E61*$F61*$G61*$L61*$Y$13)</f>
        <v>0</v>
      </c>
      <c r="Z61" s="116"/>
      <c r="AA61" s="116"/>
      <c r="AB61" s="115"/>
      <c r="AC61" s="116">
        <f>(AB61*$E61*$F61*$G61*$L61*$AC$13)</f>
        <v>0</v>
      </c>
      <c r="AD61" s="115"/>
      <c r="AE61" s="116"/>
      <c r="AF61" s="115"/>
      <c r="AG61" s="116">
        <f>(AF61*$E61*$F61*$G61*$L61*$AG$13)</f>
        <v>0</v>
      </c>
      <c r="AH61" s="115"/>
      <c r="AI61" s="116"/>
      <c r="AJ61" s="117"/>
      <c r="AK61" s="116">
        <f t="shared" ref="AK61:AK70" si="115">(AJ61*$E61*$F61*$G61*$L61*$AK$13)</f>
        <v>0</v>
      </c>
      <c r="AL61" s="115"/>
      <c r="AM61" s="116">
        <f>(AL61*$E61*$F61*$G61*$L61*$AM$13)</f>
        <v>0</v>
      </c>
      <c r="AN61" s="115"/>
      <c r="AO61" s="115">
        <f>(AN61*$E61*$F61*$G61*$L61*$AO$13)</f>
        <v>0</v>
      </c>
      <c r="AP61" s="115">
        <v>160</v>
      </c>
      <c r="AQ61" s="116">
        <f>(AP61*$E61*$F61*$G61*$M61*$AQ$13)</f>
        <v>6957140.4672000008</v>
      </c>
      <c r="AR61" s="123">
        <v>0</v>
      </c>
      <c r="AS61" s="116">
        <f>(AR61*$E61*$F61*$G61*$M61*$AS$13)</f>
        <v>0</v>
      </c>
      <c r="AT61" s="115"/>
      <c r="AU61" s="115">
        <f>(AT61*$E61*$F61*$G61*$M61*$AU$13)</f>
        <v>0</v>
      </c>
      <c r="AV61" s="151"/>
      <c r="AW61" s="116">
        <f t="shared" ref="AW61:AW70" si="116">(AV61*$E61*$F61*$G61*$L61*$AW$13)</f>
        <v>0</v>
      </c>
      <c r="AX61" s="115"/>
      <c r="AY61" s="115">
        <f t="shared" ref="AY61:AY70" si="117">(AX61*$E61*$F61*$G61*$L61*$AY$13)</f>
        <v>0</v>
      </c>
      <c r="AZ61" s="115"/>
      <c r="BA61" s="116">
        <f t="shared" ref="BA61:BA70" si="118">(AZ61*$E61*$F61*$G61*$L61*$BA$13)</f>
        <v>0</v>
      </c>
      <c r="BB61" s="115"/>
      <c r="BC61" s="116">
        <f>(BB61*$E61*$F61*$G61*$L61*$BC$13)</f>
        <v>0</v>
      </c>
      <c r="BD61" s="115"/>
      <c r="BE61" s="116">
        <f t="shared" ref="BE61:BE70" si="119">(BD61*$E61*$F61*$G61*$L61*$BE$13)</f>
        <v>0</v>
      </c>
      <c r="BF61" s="115"/>
      <c r="BG61" s="116">
        <f>(BF61*$E61*$F61*$G61*$L61*$BG$13)</f>
        <v>0</v>
      </c>
      <c r="BH61" s="115">
        <v>5</v>
      </c>
      <c r="BI61" s="116">
        <f>(BH61*$E61*$F61*$G61*$L61*$BI$13)</f>
        <v>197646.03599999999</v>
      </c>
      <c r="BJ61" s="115">
        <v>2</v>
      </c>
      <c r="BK61" s="116">
        <f>(BJ61*$E61*$F61*$G61*$M61*$BK$13)</f>
        <v>86964.255839999998</v>
      </c>
      <c r="BL61" s="115"/>
      <c r="BM61" s="116">
        <f>(BL61*$E61*$F61*$G61*$M61*$BM$13)</f>
        <v>0</v>
      </c>
      <c r="BN61" s="115"/>
      <c r="BO61" s="116">
        <f>(BN61*$E61*$F61*$G61*$M61*$BO$13)</f>
        <v>0</v>
      </c>
      <c r="BP61" s="115">
        <v>4</v>
      </c>
      <c r="BQ61" s="116">
        <f>(BP61*$E61*$F61*$G61*$M61*$BQ$13)</f>
        <v>158116.82879999999</v>
      </c>
      <c r="BR61" s="115"/>
      <c r="BS61" s="116">
        <f>(BR61*$E61*$F61*$G61*$M61*$BS$13)</f>
        <v>0</v>
      </c>
      <c r="BT61" s="115">
        <v>4</v>
      </c>
      <c r="BU61" s="116">
        <f>(BT61*$E61*$F61*$G61*$M61*$BU$13)</f>
        <v>189740.19455999997</v>
      </c>
      <c r="BV61" s="115">
        <v>3</v>
      </c>
      <c r="BW61" s="124">
        <f>(BV61*$E61*$F61*$G61*$M61*$BW$13)</f>
        <v>142305.14591999998</v>
      </c>
      <c r="BX61" s="115"/>
      <c r="BY61" s="116">
        <f>(BX61*$E61*$F61*$G61*$L61*$BY$13)</f>
        <v>0</v>
      </c>
      <c r="BZ61" s="115"/>
      <c r="CA61" s="116">
        <f>(BZ61*$E61*$F61*$G61*$L61*$CA$13)</f>
        <v>0</v>
      </c>
      <c r="CB61" s="115"/>
      <c r="CC61" s="116">
        <f>(CB61*$E61*$F61*$G61*$L61*$CC$13)</f>
        <v>0</v>
      </c>
      <c r="CD61" s="115">
        <v>1</v>
      </c>
      <c r="CE61" s="116">
        <f>(CD61*$E61*$F61*$G61*$M61*$CE$13)</f>
        <v>39529.207199999997</v>
      </c>
      <c r="CF61" s="115"/>
      <c r="CG61" s="116">
        <f t="shared" ref="CG61:CG70" si="120">(CF61*$E61*$F61*$G61*$L61*$CG$13)</f>
        <v>0</v>
      </c>
      <c r="CH61" s="115"/>
      <c r="CI61" s="116">
        <f>(CH61*$E61*$F61*$G61*$L61*$CI$13)</f>
        <v>0</v>
      </c>
      <c r="CJ61" s="115"/>
      <c r="CK61" s="116">
        <f>(CJ61*$E61*$F61*$G61*$L61*$CK$13)</f>
        <v>0</v>
      </c>
      <c r="CL61" s="115">
        <v>6</v>
      </c>
      <c r="CM61" s="116">
        <f>(CL61*$E61*$F61*$G61*$L61*$CM$13)</f>
        <v>197646.03599999996</v>
      </c>
      <c r="CN61" s="115">
        <v>2</v>
      </c>
      <c r="CO61" s="116">
        <f>(CN61*$E61*$F61*$G61*$L61*$CO$13)</f>
        <v>59293.810800000007</v>
      </c>
      <c r="CP61" s="115">
        <v>1</v>
      </c>
      <c r="CQ61" s="116">
        <f>(CP61*$E61*$F61*$G61*$L61*$CQ$13)</f>
        <v>32941.006000000001</v>
      </c>
      <c r="CR61" s="115">
        <v>23</v>
      </c>
      <c r="CS61" s="116">
        <f>(CR61*$E61*$F61*$G61*$M61*$CS$13)</f>
        <v>909171.76560000004</v>
      </c>
      <c r="CT61" s="115">
        <v>10</v>
      </c>
      <c r="CU61" s="116">
        <f>(CT61*$E61*$F61*$G61*$M61*$CU$13)</f>
        <v>395292.07199999999</v>
      </c>
      <c r="CV61" s="115"/>
      <c r="CW61" s="116">
        <f>(CV61*$E61*$F61*$G61*$M61*$CW$13)</f>
        <v>0</v>
      </c>
      <c r="CX61" s="123">
        <v>0</v>
      </c>
      <c r="CY61" s="115">
        <f>(CX61*$E61*$F61*$G61*$M61*$CY$13)</f>
        <v>0</v>
      </c>
      <c r="CZ61" s="115"/>
      <c r="DA61" s="124">
        <f t="shared" ref="DA61:DA70" si="121">(CZ61*$E61*$F61*$G61*$M61*$DA$13)</f>
        <v>0</v>
      </c>
      <c r="DB61" s="115"/>
      <c r="DC61" s="116">
        <f>(DB61*$E61*$F61*$G61*$M61*$DC$13)</f>
        <v>0</v>
      </c>
      <c r="DD61" s="125"/>
      <c r="DE61" s="115">
        <f>(DD61*$E61*$F61*$G61*$M61*$DE$13)</f>
        <v>0</v>
      </c>
      <c r="DF61" s="115"/>
      <c r="DG61" s="116">
        <f>(DF61*$E61*$F61*$G61*$M61*$DG$13)</f>
        <v>0</v>
      </c>
      <c r="DH61" s="115"/>
      <c r="DI61" s="116">
        <f>(DH61*$E61*$F61*$G61*$N61*$DI$13)</f>
        <v>0</v>
      </c>
      <c r="DJ61" s="115"/>
      <c r="DK61" s="124">
        <f>(DJ61*$E61*$F61*$G61*$O61*$DK$13)</f>
        <v>0</v>
      </c>
      <c r="DL61" s="124"/>
      <c r="DM61" s="124"/>
      <c r="DN61" s="116">
        <f t="shared" ref="DN61:DO70" si="122">SUM(P61,R61,T61,V61,X61,Z61,AB61,AD61,AF61,AH61,AJ61,AL61,AR61,AV61,AX61,CB61,AN61,BB61,BD61,BF61,CP61,BH61,BJ61,AP61,BN61,AT61,CR61,BP61,CT61,BR61,BT61,BV61,CD61,BX61,BZ61,CF61,CH61,CJ61,CL61,CN61,CV61,CX61,BL61,AZ61,CZ61,DB61,DD61,DF61,DH61,DJ61,DL61)</f>
        <v>676</v>
      </c>
      <c r="DO61" s="116">
        <f t="shared" si="122"/>
        <v>27816208.991549995</v>
      </c>
    </row>
    <row r="62" spans="1:119" s="37" customFormat="1" ht="30" customHeight="1" x14ac:dyDescent="0.25">
      <c r="A62" s="89"/>
      <c r="B62" s="109">
        <v>38</v>
      </c>
      <c r="C62" s="110" t="s">
        <v>216</v>
      </c>
      <c r="D62" s="111" t="s">
        <v>217</v>
      </c>
      <c r="E62" s="93">
        <v>24257</v>
      </c>
      <c r="F62" s="112">
        <v>1.1100000000000001</v>
      </c>
      <c r="G62" s="131">
        <v>1</v>
      </c>
      <c r="H62" s="101"/>
      <c r="I62" s="101"/>
      <c r="J62" s="101"/>
      <c r="K62" s="65"/>
      <c r="L62" s="113">
        <v>1.4</v>
      </c>
      <c r="M62" s="113">
        <v>1.68</v>
      </c>
      <c r="N62" s="113">
        <v>2.23</v>
      </c>
      <c r="O62" s="114">
        <v>2.57</v>
      </c>
      <c r="P62" s="115"/>
      <c r="Q62" s="116">
        <f t="shared" si="114"/>
        <v>0</v>
      </c>
      <c r="R62" s="115"/>
      <c r="S62" s="115">
        <f>(R62*$E62*$F62*$G62*$L62*$S$13)</f>
        <v>0</v>
      </c>
      <c r="T62" s="115">
        <v>97</v>
      </c>
      <c r="U62" s="116">
        <f>(T62*$E62*$F62*$G62*$L62*$U$13)</f>
        <v>4501092.0008460004</v>
      </c>
      <c r="V62" s="115"/>
      <c r="W62" s="116">
        <f>(V62*$E62*$F62*$G62*$L62*$W$13)</f>
        <v>0</v>
      </c>
      <c r="X62" s="115"/>
      <c r="Y62" s="116">
        <f>(X62*$E62*$F62*$G62*$L62*$Y$13)</f>
        <v>0</v>
      </c>
      <c r="Z62" s="116"/>
      <c r="AA62" s="116"/>
      <c r="AB62" s="115"/>
      <c r="AC62" s="116">
        <f>(AB62*$E62*$F62*$G62*$L62*$AC$13)</f>
        <v>0</v>
      </c>
      <c r="AD62" s="115"/>
      <c r="AE62" s="116"/>
      <c r="AF62" s="115"/>
      <c r="AG62" s="116">
        <f>(AF62*$E62*$F62*$G62*$L62*$AG$13)</f>
        <v>0</v>
      </c>
      <c r="AH62" s="115"/>
      <c r="AI62" s="116"/>
      <c r="AJ62" s="117"/>
      <c r="AK62" s="116">
        <f t="shared" si="115"/>
        <v>0</v>
      </c>
      <c r="AL62" s="115"/>
      <c r="AM62" s="116">
        <f>(AL62*$E62*$F62*$G62*$L62*$AM$13)</f>
        <v>0</v>
      </c>
      <c r="AN62" s="115"/>
      <c r="AO62" s="115">
        <f>(AN62*$E62*$F62*$G62*$L62*$AO$13)</f>
        <v>0</v>
      </c>
      <c r="AP62" s="115">
        <v>8</v>
      </c>
      <c r="AQ62" s="116">
        <f>(AP62*$E62*$F62*$G62*$M62*$AQ$13)</f>
        <v>398063.19168000011</v>
      </c>
      <c r="AR62" s="123">
        <v>0</v>
      </c>
      <c r="AS62" s="116">
        <f>(AR62*$E62*$F62*$G62*$M62*$AS$13)</f>
        <v>0</v>
      </c>
      <c r="AT62" s="115"/>
      <c r="AU62" s="115">
        <f>(AT62*$E62*$F62*$G62*$M62*$AU$13)</f>
        <v>0</v>
      </c>
      <c r="AV62" s="115"/>
      <c r="AW62" s="116">
        <f t="shared" si="116"/>
        <v>0</v>
      </c>
      <c r="AX62" s="115"/>
      <c r="AY62" s="115">
        <f t="shared" si="117"/>
        <v>0</v>
      </c>
      <c r="AZ62" s="115"/>
      <c r="BA62" s="116">
        <f t="shared" si="118"/>
        <v>0</v>
      </c>
      <c r="BB62" s="115"/>
      <c r="BC62" s="116">
        <f>(BB62*$E62*$F62*$G62*$L62*$BC$13)</f>
        <v>0</v>
      </c>
      <c r="BD62" s="115"/>
      <c r="BE62" s="116">
        <f t="shared" si="119"/>
        <v>0</v>
      </c>
      <c r="BF62" s="115"/>
      <c r="BG62" s="116">
        <f>(BF62*$E62*$F62*$G62*$L62*$BG$13)</f>
        <v>0</v>
      </c>
      <c r="BH62" s="115"/>
      <c r="BI62" s="116">
        <f>(BH62*$E62*$F62*$G62*$L62*$BI$13)</f>
        <v>0</v>
      </c>
      <c r="BJ62" s="115"/>
      <c r="BK62" s="116">
        <f>(BJ62*$E62*$F62*$G62*$M62*$BK$13)</f>
        <v>0</v>
      </c>
      <c r="BL62" s="115"/>
      <c r="BM62" s="116">
        <f>(BL62*$E62*$F62*$G62*$M62*$BM$13)</f>
        <v>0</v>
      </c>
      <c r="BN62" s="115"/>
      <c r="BO62" s="116">
        <f>(BN62*$E62*$F62*$G62*$M62*$BO$13)</f>
        <v>0</v>
      </c>
      <c r="BP62" s="115"/>
      <c r="BQ62" s="116">
        <f>(BP62*$E62*$F62*$G62*$M62*$BQ$13)</f>
        <v>0</v>
      </c>
      <c r="BR62" s="115"/>
      <c r="BS62" s="116">
        <f>(BR62*$E62*$F62*$G62*$M62*$BS$13)</f>
        <v>0</v>
      </c>
      <c r="BT62" s="115">
        <v>3</v>
      </c>
      <c r="BU62" s="116">
        <f>(BT62*$E62*$F62*$G62*$M62*$BU$13)</f>
        <v>162844.03296000001</v>
      </c>
      <c r="BV62" s="115">
        <v>0</v>
      </c>
      <c r="BW62" s="124">
        <f>(BV62*$E62*$F62*$G62*$M62*$BW$13)</f>
        <v>0</v>
      </c>
      <c r="BX62" s="115"/>
      <c r="BY62" s="116">
        <f>(BX62*$E62*$F62*$G62*$L62*$BY$13)</f>
        <v>0</v>
      </c>
      <c r="BZ62" s="115"/>
      <c r="CA62" s="116">
        <f>(BZ62*$E62*$F62*$G62*$L62*$CA$13)</f>
        <v>0</v>
      </c>
      <c r="CB62" s="115"/>
      <c r="CC62" s="116">
        <f>(CB62*$E62*$F62*$G62*$L62*$CC$13)</f>
        <v>0</v>
      </c>
      <c r="CD62" s="115"/>
      <c r="CE62" s="116">
        <f>(CD62*$E62*$F62*$G62*$M62*$CE$13)</f>
        <v>0</v>
      </c>
      <c r="CF62" s="115"/>
      <c r="CG62" s="116">
        <f t="shared" si="120"/>
        <v>0</v>
      </c>
      <c r="CH62" s="115"/>
      <c r="CI62" s="116">
        <f>(CH62*$E62*$F62*$G62*$L62*$CI$13)</f>
        <v>0</v>
      </c>
      <c r="CJ62" s="115"/>
      <c r="CK62" s="116">
        <f>(CJ62*$E62*$F62*$G62*$L62*$CK$13)</f>
        <v>0</v>
      </c>
      <c r="CL62" s="115"/>
      <c r="CM62" s="116">
        <f>(CL62*$E62*$F62*$G62*$L62*$CM$13)</f>
        <v>0</v>
      </c>
      <c r="CN62" s="115"/>
      <c r="CO62" s="116">
        <f>(CN62*$E62*$F62*$G62*$L62*$CO$13)</f>
        <v>0</v>
      </c>
      <c r="CP62" s="115"/>
      <c r="CQ62" s="116">
        <f>(CP62*$E62*$F62*$G62*$L62*$CQ$13)</f>
        <v>0</v>
      </c>
      <c r="CR62" s="115">
        <v>2</v>
      </c>
      <c r="CS62" s="116">
        <f>(CR62*$E62*$F62*$G62*$M62*$CS$13)</f>
        <v>90468.907200000016</v>
      </c>
      <c r="CT62" s="115"/>
      <c r="CU62" s="116">
        <f>(CT62*$E62*$F62*$G62*$M62*$CU$13)</f>
        <v>0</v>
      </c>
      <c r="CV62" s="115"/>
      <c r="CW62" s="116">
        <f>(CV62*$E62*$F62*$G62*$M62*$CW$13)</f>
        <v>0</v>
      </c>
      <c r="CX62" s="123">
        <v>0</v>
      </c>
      <c r="CY62" s="115">
        <f>(CX62*$E62*$F62*$G62*$M62*$CY$13)</f>
        <v>0</v>
      </c>
      <c r="CZ62" s="115"/>
      <c r="DA62" s="124">
        <f t="shared" si="121"/>
        <v>0</v>
      </c>
      <c r="DB62" s="115"/>
      <c r="DC62" s="116">
        <f>(DB62*$E62*$F62*$G62*$M62*$DC$13)</f>
        <v>0</v>
      </c>
      <c r="DD62" s="125"/>
      <c r="DE62" s="115">
        <f>(DD62*$E62*$F62*$G62*$M62*$DE$13)</f>
        <v>0</v>
      </c>
      <c r="DF62" s="115"/>
      <c r="DG62" s="116">
        <f>(DF62*$E62*$F62*$G62*$M62*$DG$13)</f>
        <v>0</v>
      </c>
      <c r="DH62" s="115"/>
      <c r="DI62" s="116">
        <f>(DH62*$E62*$F62*$G62*$N62*$DI$13)</f>
        <v>0</v>
      </c>
      <c r="DJ62" s="115"/>
      <c r="DK62" s="124">
        <f>(DJ62*$E62*$F62*$G62*$O62*$DK$13)</f>
        <v>0</v>
      </c>
      <c r="DL62" s="124"/>
      <c r="DM62" s="124"/>
      <c r="DN62" s="116">
        <f t="shared" si="122"/>
        <v>110</v>
      </c>
      <c r="DO62" s="116">
        <f t="shared" si="122"/>
        <v>5152468.1326860012</v>
      </c>
    </row>
    <row r="63" spans="1:119" s="37" customFormat="1" ht="30" customHeight="1" x14ac:dyDescent="0.25">
      <c r="A63" s="170"/>
      <c r="B63" s="109">
        <v>39</v>
      </c>
      <c r="C63" s="110" t="s">
        <v>218</v>
      </c>
      <c r="D63" s="111" t="s">
        <v>219</v>
      </c>
      <c r="E63" s="93">
        <v>24257</v>
      </c>
      <c r="F63" s="112">
        <v>1.97</v>
      </c>
      <c r="G63" s="131">
        <v>1</v>
      </c>
      <c r="H63" s="101"/>
      <c r="I63" s="101"/>
      <c r="J63" s="101"/>
      <c r="K63" s="65"/>
      <c r="L63" s="113">
        <v>1.4</v>
      </c>
      <c r="M63" s="113">
        <v>1.68</v>
      </c>
      <c r="N63" s="113">
        <v>2.23</v>
      </c>
      <c r="O63" s="114">
        <v>2.57</v>
      </c>
      <c r="P63" s="115"/>
      <c r="Q63" s="116">
        <f t="shared" ref="Q63:Q64" si="123">(P63*$E63*$F63*$G63*$L63)</f>
        <v>0</v>
      </c>
      <c r="R63" s="115"/>
      <c r="S63" s="115">
        <f t="shared" ref="S63:S64" si="124">(R63*$E63*$F63*$G63*$L63)</f>
        <v>0</v>
      </c>
      <c r="T63" s="115">
        <v>1</v>
      </c>
      <c r="U63" s="116">
        <f t="shared" ref="U63:U64" si="125">(T63*$E63*$F63*$G63*$L63)</f>
        <v>66900.805999999997</v>
      </c>
      <c r="V63" s="115"/>
      <c r="W63" s="116">
        <f t="shared" ref="W63:W64" si="126">(V63*$E63*$F63*$G63*$L63)</f>
        <v>0</v>
      </c>
      <c r="X63" s="115"/>
      <c r="Y63" s="116">
        <f t="shared" ref="Y63:Y64" si="127">(X63*$E63*$F63*$G63*$L63)</f>
        <v>0</v>
      </c>
      <c r="Z63" s="116"/>
      <c r="AA63" s="116"/>
      <c r="AB63" s="115"/>
      <c r="AC63" s="116">
        <f t="shared" ref="AC63:AC64" si="128">(AB63*$E63*$F63*$G63*$L63)</f>
        <v>0</v>
      </c>
      <c r="AD63" s="115"/>
      <c r="AE63" s="116"/>
      <c r="AF63" s="115"/>
      <c r="AG63" s="116">
        <f t="shared" ref="AG63:AG64" si="129">(AF63*$E63*$F63*$G63*$L63)</f>
        <v>0</v>
      </c>
      <c r="AH63" s="115"/>
      <c r="AI63" s="116"/>
      <c r="AJ63" s="117"/>
      <c r="AK63" s="116">
        <f t="shared" si="115"/>
        <v>0</v>
      </c>
      <c r="AL63" s="115"/>
      <c r="AM63" s="116">
        <f t="shared" ref="AM63:AM64" si="130">(AL63*$E63*$F63*$G63*$L63)</f>
        <v>0</v>
      </c>
      <c r="AN63" s="115"/>
      <c r="AO63" s="115">
        <f t="shared" ref="AO63:AO64" si="131">(AN63*$E63*$F63*$G63*$L63)</f>
        <v>0</v>
      </c>
      <c r="AP63" s="115">
        <v>0</v>
      </c>
      <c r="AQ63" s="116">
        <f t="shared" ref="AQ63:AQ64" si="132">(AP63*$E63*$F63*$G63*$M63)</f>
        <v>0</v>
      </c>
      <c r="AR63" s="123">
        <v>0</v>
      </c>
      <c r="AS63" s="116">
        <f t="shared" ref="AS63:AS64" si="133">(AR63*$E63*$F63*$G63*$M63)</f>
        <v>0</v>
      </c>
      <c r="AT63" s="115"/>
      <c r="AU63" s="122">
        <f t="shared" ref="AU63:AU64" si="134">(AT63*$E63*$F63*$G63*$M63)</f>
        <v>0</v>
      </c>
      <c r="AV63" s="115"/>
      <c r="AW63" s="116">
        <f t="shared" si="116"/>
        <v>0</v>
      </c>
      <c r="AX63" s="115"/>
      <c r="AY63" s="115">
        <f t="shared" si="117"/>
        <v>0</v>
      </c>
      <c r="AZ63" s="115"/>
      <c r="BA63" s="116">
        <f t="shared" si="118"/>
        <v>0</v>
      </c>
      <c r="BB63" s="115"/>
      <c r="BC63" s="116">
        <f t="shared" ref="BC63:BC64" si="135">(BB63*$E63*$F63*$G63*$L63)</f>
        <v>0</v>
      </c>
      <c r="BD63" s="115"/>
      <c r="BE63" s="116">
        <f t="shared" si="119"/>
        <v>0</v>
      </c>
      <c r="BF63" s="115"/>
      <c r="BG63" s="116"/>
      <c r="BH63" s="115"/>
      <c r="BI63" s="116">
        <f t="shared" ref="BI63:BI64" si="136">(BH63*$E63*$F63*$G63*$L63)</f>
        <v>0</v>
      </c>
      <c r="BJ63" s="115"/>
      <c r="BK63" s="116">
        <f t="shared" ref="BK63:BK64" si="137">(BJ63*$E63*$F63*$G63*$M63)</f>
        <v>0</v>
      </c>
      <c r="BL63" s="115"/>
      <c r="BM63" s="116">
        <f t="shared" ref="BM63:BM64" si="138">(BL63*$E63*$F63*$G63*$M63)</f>
        <v>0</v>
      </c>
      <c r="BN63" s="115"/>
      <c r="BO63" s="116">
        <f t="shared" ref="BO63:BO64" si="139">(BN63*$E63*$F63*$G63*$M63)</f>
        <v>0</v>
      </c>
      <c r="BP63" s="115"/>
      <c r="BQ63" s="116">
        <f t="shared" ref="BQ63:BQ64" si="140">(BP63*$E63*$F63*$G63*$M63)</f>
        <v>0</v>
      </c>
      <c r="BR63" s="115"/>
      <c r="BS63" s="116">
        <f t="shared" ref="BS63:BS64" si="141">(BR63*$E63*$F63*$G63*$M63)</f>
        <v>0</v>
      </c>
      <c r="BT63" s="115">
        <v>0</v>
      </c>
      <c r="BU63" s="116">
        <f t="shared" ref="BU63:BU64" si="142">(BT63*$E63*$F63*$G63*$M63)</f>
        <v>0</v>
      </c>
      <c r="BV63" s="115">
        <v>0</v>
      </c>
      <c r="BW63" s="124">
        <f t="shared" ref="BW63:BW64" si="143">(BV63*$E63*$F63*$G63*$M63)</f>
        <v>0</v>
      </c>
      <c r="BX63" s="115"/>
      <c r="BY63" s="116">
        <f t="shared" ref="BY63:BY64" si="144">(BX63*$E63*$F63*$G63*$L63)</f>
        <v>0</v>
      </c>
      <c r="BZ63" s="115"/>
      <c r="CA63" s="116">
        <f t="shared" ref="CA63:CA64" si="145">(BZ63*$E63*$F63*$G63*$L63)</f>
        <v>0</v>
      </c>
      <c r="CB63" s="115"/>
      <c r="CC63" s="116">
        <f t="shared" ref="CC63:CC64" si="146">(CB63*$E63*$F63*$G63*$L63)</f>
        <v>0</v>
      </c>
      <c r="CD63" s="115">
        <v>0</v>
      </c>
      <c r="CE63" s="116">
        <f t="shared" ref="CE63:CE64" si="147">(CD63*$E63*$F63*$G63*$M63)</f>
        <v>0</v>
      </c>
      <c r="CF63" s="115"/>
      <c r="CG63" s="116">
        <f t="shared" si="120"/>
        <v>0</v>
      </c>
      <c r="CH63" s="115"/>
      <c r="CI63" s="116">
        <f t="shared" ref="CI63:CI64" si="148">(CH63*$E63*$F63*$G63*$L63)</f>
        <v>0</v>
      </c>
      <c r="CJ63" s="115"/>
      <c r="CK63" s="116">
        <f t="shared" ref="CK63:CK64" si="149">(CJ63*$E63*$F63*$G63*$L63)</f>
        <v>0</v>
      </c>
      <c r="CL63" s="115"/>
      <c r="CM63" s="116">
        <f t="shared" ref="CM63:CM64" si="150">(CL63*$E63*$F63*$G63*$L63)</f>
        <v>0</v>
      </c>
      <c r="CN63" s="115"/>
      <c r="CO63" s="116">
        <f t="shared" ref="CO63:CO64" si="151">(CN63*$E63*$F63*$G63*$L63)</f>
        <v>0</v>
      </c>
      <c r="CP63" s="115"/>
      <c r="CQ63" s="116">
        <f t="shared" ref="CQ63:CQ64" si="152">(CP63*$E63*$F63*$G63*$L63)</f>
        <v>0</v>
      </c>
      <c r="CR63" s="115">
        <v>0</v>
      </c>
      <c r="CS63" s="116">
        <f t="shared" ref="CS63:CS64" si="153">(CR63*$E63*$F63*$G63*$M63)</f>
        <v>0</v>
      </c>
      <c r="CT63" s="115"/>
      <c r="CU63" s="116">
        <f t="shared" ref="CU63:CU64" si="154">(CT63*$E63*$F63*$G63*$M63)</f>
        <v>0</v>
      </c>
      <c r="CV63" s="115"/>
      <c r="CW63" s="116">
        <f t="shared" ref="CW63:CW64" si="155">(CV63*$E63*$F63*$G63*$M63)</f>
        <v>0</v>
      </c>
      <c r="CX63" s="123">
        <v>0</v>
      </c>
      <c r="CY63" s="115">
        <f t="shared" ref="CY63:CY64" si="156">(CX63*$E63*$F63*$G63*$M63)</f>
        <v>0</v>
      </c>
      <c r="CZ63" s="115"/>
      <c r="DA63" s="124">
        <f t="shared" si="121"/>
        <v>0</v>
      </c>
      <c r="DB63" s="115"/>
      <c r="DC63" s="116"/>
      <c r="DD63" s="125"/>
      <c r="DE63" s="115">
        <f t="shared" ref="DE63:DE64" si="157">(DD63*$E63*$F63*$G63*$M63)</f>
        <v>0</v>
      </c>
      <c r="DF63" s="115"/>
      <c r="DG63" s="116">
        <f t="shared" ref="DG63:DG64" si="158">(DF63*$E63*$F63*$G63*$M63)</f>
        <v>0</v>
      </c>
      <c r="DH63" s="115"/>
      <c r="DI63" s="116">
        <f t="shared" ref="DI63:DI64" si="159">(DH63*$E63*$F63*$G63*$N63)</f>
        <v>0</v>
      </c>
      <c r="DJ63" s="115"/>
      <c r="DK63" s="124">
        <f t="shared" ref="DK63:DK64" si="160">(DJ63*$E63*$F63*$G63*$O63)</f>
        <v>0</v>
      </c>
      <c r="DL63" s="124"/>
      <c r="DM63" s="124"/>
      <c r="DN63" s="116">
        <f t="shared" si="122"/>
        <v>1</v>
      </c>
      <c r="DO63" s="116">
        <f t="shared" si="122"/>
        <v>66900.805999999997</v>
      </c>
    </row>
    <row r="64" spans="1:119" s="37" customFormat="1" ht="30" customHeight="1" x14ac:dyDescent="0.25">
      <c r="A64" s="89"/>
      <c r="B64" s="109">
        <v>40</v>
      </c>
      <c r="C64" s="110" t="s">
        <v>220</v>
      </c>
      <c r="D64" s="111" t="s">
        <v>221</v>
      </c>
      <c r="E64" s="93">
        <v>24257</v>
      </c>
      <c r="F64" s="112">
        <v>2.78</v>
      </c>
      <c r="G64" s="131">
        <v>1</v>
      </c>
      <c r="H64" s="101"/>
      <c r="I64" s="101"/>
      <c r="J64" s="101"/>
      <c r="K64" s="65"/>
      <c r="L64" s="113">
        <v>1.4</v>
      </c>
      <c r="M64" s="113">
        <v>1.68</v>
      </c>
      <c r="N64" s="113">
        <v>2.23</v>
      </c>
      <c r="O64" s="114">
        <v>2.57</v>
      </c>
      <c r="P64" s="115"/>
      <c r="Q64" s="116">
        <f t="shared" si="123"/>
        <v>0</v>
      </c>
      <c r="R64" s="115"/>
      <c r="S64" s="115">
        <f t="shared" si="124"/>
        <v>0</v>
      </c>
      <c r="T64" s="115">
        <v>9</v>
      </c>
      <c r="U64" s="116">
        <f t="shared" si="125"/>
        <v>849674.196</v>
      </c>
      <c r="V64" s="115"/>
      <c r="W64" s="116">
        <f t="shared" si="126"/>
        <v>0</v>
      </c>
      <c r="X64" s="115"/>
      <c r="Y64" s="116">
        <f t="shared" si="127"/>
        <v>0</v>
      </c>
      <c r="Z64" s="116"/>
      <c r="AA64" s="116"/>
      <c r="AB64" s="115"/>
      <c r="AC64" s="116">
        <f t="shared" si="128"/>
        <v>0</v>
      </c>
      <c r="AD64" s="115"/>
      <c r="AE64" s="116"/>
      <c r="AF64" s="115"/>
      <c r="AG64" s="116">
        <f t="shared" si="129"/>
        <v>0</v>
      </c>
      <c r="AH64" s="115"/>
      <c r="AI64" s="116"/>
      <c r="AJ64" s="117"/>
      <c r="AK64" s="116">
        <f t="shared" si="115"/>
        <v>0</v>
      </c>
      <c r="AL64" s="115"/>
      <c r="AM64" s="116">
        <f t="shared" si="130"/>
        <v>0</v>
      </c>
      <c r="AN64" s="115"/>
      <c r="AO64" s="115">
        <f t="shared" si="131"/>
        <v>0</v>
      </c>
      <c r="AP64" s="115">
        <v>0</v>
      </c>
      <c r="AQ64" s="116">
        <f t="shared" si="132"/>
        <v>0</v>
      </c>
      <c r="AR64" s="123">
        <v>0</v>
      </c>
      <c r="AS64" s="116">
        <f t="shared" si="133"/>
        <v>0</v>
      </c>
      <c r="AT64" s="115"/>
      <c r="AU64" s="122">
        <f t="shared" si="134"/>
        <v>0</v>
      </c>
      <c r="AV64" s="115"/>
      <c r="AW64" s="116">
        <f t="shared" si="116"/>
        <v>0</v>
      </c>
      <c r="AX64" s="115"/>
      <c r="AY64" s="115">
        <f t="shared" si="117"/>
        <v>0</v>
      </c>
      <c r="AZ64" s="115"/>
      <c r="BA64" s="116">
        <f t="shared" si="118"/>
        <v>0</v>
      </c>
      <c r="BB64" s="115"/>
      <c r="BC64" s="116">
        <f t="shared" si="135"/>
        <v>0</v>
      </c>
      <c r="BD64" s="115"/>
      <c r="BE64" s="116">
        <f t="shared" si="119"/>
        <v>0</v>
      </c>
      <c r="BF64" s="115"/>
      <c r="BG64" s="116"/>
      <c r="BH64" s="115"/>
      <c r="BI64" s="116">
        <f t="shared" si="136"/>
        <v>0</v>
      </c>
      <c r="BJ64" s="115"/>
      <c r="BK64" s="116">
        <f t="shared" si="137"/>
        <v>0</v>
      </c>
      <c r="BL64" s="115"/>
      <c r="BM64" s="116">
        <f t="shared" si="138"/>
        <v>0</v>
      </c>
      <c r="BN64" s="115"/>
      <c r="BO64" s="116">
        <f t="shared" si="139"/>
        <v>0</v>
      </c>
      <c r="BP64" s="115"/>
      <c r="BQ64" s="116">
        <f t="shared" si="140"/>
        <v>0</v>
      </c>
      <c r="BR64" s="115"/>
      <c r="BS64" s="116">
        <f t="shared" si="141"/>
        <v>0</v>
      </c>
      <c r="BT64" s="115">
        <v>0</v>
      </c>
      <c r="BU64" s="116">
        <f t="shared" si="142"/>
        <v>0</v>
      </c>
      <c r="BV64" s="115">
        <v>0</v>
      </c>
      <c r="BW64" s="124">
        <f t="shared" si="143"/>
        <v>0</v>
      </c>
      <c r="BX64" s="115"/>
      <c r="BY64" s="116">
        <f t="shared" si="144"/>
        <v>0</v>
      </c>
      <c r="BZ64" s="115"/>
      <c r="CA64" s="116">
        <f t="shared" si="145"/>
        <v>0</v>
      </c>
      <c r="CB64" s="115"/>
      <c r="CC64" s="116">
        <f t="shared" si="146"/>
        <v>0</v>
      </c>
      <c r="CD64" s="115">
        <v>0</v>
      </c>
      <c r="CE64" s="116">
        <f t="shared" si="147"/>
        <v>0</v>
      </c>
      <c r="CF64" s="115"/>
      <c r="CG64" s="116">
        <f t="shared" si="120"/>
        <v>0</v>
      </c>
      <c r="CH64" s="115"/>
      <c r="CI64" s="116">
        <f t="shared" si="148"/>
        <v>0</v>
      </c>
      <c r="CJ64" s="115"/>
      <c r="CK64" s="116">
        <f t="shared" si="149"/>
        <v>0</v>
      </c>
      <c r="CL64" s="115"/>
      <c r="CM64" s="116">
        <f t="shared" si="150"/>
        <v>0</v>
      </c>
      <c r="CN64" s="115"/>
      <c r="CO64" s="116">
        <f t="shared" si="151"/>
        <v>0</v>
      </c>
      <c r="CP64" s="115"/>
      <c r="CQ64" s="116">
        <f t="shared" si="152"/>
        <v>0</v>
      </c>
      <c r="CR64" s="115">
        <v>0</v>
      </c>
      <c r="CS64" s="116">
        <f t="shared" si="153"/>
        <v>0</v>
      </c>
      <c r="CT64" s="115"/>
      <c r="CU64" s="116">
        <f t="shared" si="154"/>
        <v>0</v>
      </c>
      <c r="CV64" s="115"/>
      <c r="CW64" s="116">
        <f t="shared" si="155"/>
        <v>0</v>
      </c>
      <c r="CX64" s="123">
        <v>0</v>
      </c>
      <c r="CY64" s="115">
        <f t="shared" si="156"/>
        <v>0</v>
      </c>
      <c r="CZ64" s="115"/>
      <c r="DA64" s="124">
        <f t="shared" si="121"/>
        <v>0</v>
      </c>
      <c r="DB64" s="115"/>
      <c r="DC64" s="116"/>
      <c r="DD64" s="125"/>
      <c r="DE64" s="115">
        <f t="shared" si="157"/>
        <v>0</v>
      </c>
      <c r="DF64" s="115"/>
      <c r="DG64" s="116">
        <f t="shared" si="158"/>
        <v>0</v>
      </c>
      <c r="DH64" s="115"/>
      <c r="DI64" s="116">
        <f t="shared" si="159"/>
        <v>0</v>
      </c>
      <c r="DJ64" s="115"/>
      <c r="DK64" s="124">
        <f t="shared" si="160"/>
        <v>0</v>
      </c>
      <c r="DL64" s="124"/>
      <c r="DM64" s="124"/>
      <c r="DN64" s="116">
        <f t="shared" si="122"/>
        <v>9</v>
      </c>
      <c r="DO64" s="116">
        <f t="shared" si="122"/>
        <v>849674.196</v>
      </c>
    </row>
    <row r="65" spans="1:119" s="37" customFormat="1" ht="30" customHeight="1" x14ac:dyDescent="0.25">
      <c r="A65" s="89"/>
      <c r="B65" s="109">
        <v>41</v>
      </c>
      <c r="C65" s="110" t="s">
        <v>222</v>
      </c>
      <c r="D65" s="152" t="s">
        <v>223</v>
      </c>
      <c r="E65" s="93">
        <v>24257</v>
      </c>
      <c r="F65" s="112">
        <v>1.1499999999999999</v>
      </c>
      <c r="G65" s="131">
        <v>1</v>
      </c>
      <c r="H65" s="101"/>
      <c r="I65" s="101"/>
      <c r="J65" s="101"/>
      <c r="K65" s="65"/>
      <c r="L65" s="113">
        <v>1.4</v>
      </c>
      <c r="M65" s="113">
        <v>1.68</v>
      </c>
      <c r="N65" s="113">
        <v>2.23</v>
      </c>
      <c r="O65" s="114">
        <v>2.57</v>
      </c>
      <c r="P65" s="115"/>
      <c r="Q65" s="116">
        <f t="shared" si="114"/>
        <v>0</v>
      </c>
      <c r="R65" s="115"/>
      <c r="S65" s="115">
        <f>(R65*$E65*$F65*$G65*$L65*$S$13)</f>
        <v>0</v>
      </c>
      <c r="T65" s="115">
        <v>14</v>
      </c>
      <c r="U65" s="116">
        <f>(T65*$E65*$F65*$G65*$L65*$U$13)</f>
        <v>673052.67217999999</v>
      </c>
      <c r="V65" s="115">
        <v>18</v>
      </c>
      <c r="W65" s="116">
        <f>(V65*$E65*$F65*$G65*$L65*$W$13)</f>
        <v>865353.43565999996</v>
      </c>
      <c r="X65" s="115"/>
      <c r="Y65" s="116">
        <f>(X65*$E65*$F65*$G65*$L65*$Y$13)</f>
        <v>0</v>
      </c>
      <c r="Z65" s="116"/>
      <c r="AA65" s="116"/>
      <c r="AB65" s="115"/>
      <c r="AC65" s="116">
        <f>(AB65*$E65*$F65*$G65*$L65*$AC$13)</f>
        <v>0</v>
      </c>
      <c r="AD65" s="115"/>
      <c r="AE65" s="116"/>
      <c r="AF65" s="115"/>
      <c r="AG65" s="116">
        <f>(AF65*$E65*$F65*$G65*$L65*$AG$13)</f>
        <v>0</v>
      </c>
      <c r="AH65" s="115"/>
      <c r="AI65" s="116"/>
      <c r="AJ65" s="117"/>
      <c r="AK65" s="116">
        <f t="shared" si="115"/>
        <v>0</v>
      </c>
      <c r="AL65" s="115"/>
      <c r="AM65" s="116">
        <f>(AL65*$E65*$F65*$G65*$L65*$AM$13)</f>
        <v>0</v>
      </c>
      <c r="AN65" s="115"/>
      <c r="AO65" s="115">
        <f>(AN65*$E65*$F65*$G65*$L65*$AO$13)</f>
        <v>0</v>
      </c>
      <c r="AP65" s="115">
        <v>0</v>
      </c>
      <c r="AQ65" s="116">
        <f>(AP65*$E65*$F65*$G65*$M65*$AQ$13)</f>
        <v>0</v>
      </c>
      <c r="AR65" s="123">
        <v>0</v>
      </c>
      <c r="AS65" s="116">
        <f>(AR65*$E65*$F65*$G65*$M65*$AS$13)</f>
        <v>0</v>
      </c>
      <c r="AT65" s="115"/>
      <c r="AU65" s="122">
        <f>(AT65*$E65*$F65*$G65*$M65*$AU$13)</f>
        <v>0</v>
      </c>
      <c r="AV65" s="151"/>
      <c r="AW65" s="116">
        <f t="shared" si="116"/>
        <v>0</v>
      </c>
      <c r="AX65" s="115"/>
      <c r="AY65" s="115">
        <f t="shared" si="117"/>
        <v>0</v>
      </c>
      <c r="AZ65" s="115"/>
      <c r="BA65" s="116">
        <f t="shared" si="118"/>
        <v>0</v>
      </c>
      <c r="BB65" s="115"/>
      <c r="BC65" s="116">
        <f>(BB65*$E65*$F65*$G65*$L65*$BC$13)</f>
        <v>0</v>
      </c>
      <c r="BD65" s="115"/>
      <c r="BE65" s="116">
        <f t="shared" si="119"/>
        <v>0</v>
      </c>
      <c r="BF65" s="115"/>
      <c r="BG65" s="116">
        <f>(BF65*$E65*$F65*$G65*$L65*$BG$13)</f>
        <v>0</v>
      </c>
      <c r="BH65" s="115"/>
      <c r="BI65" s="116">
        <f>(BH65*$E65*$F65*$G65*$L65*$BI$13)</f>
        <v>0</v>
      </c>
      <c r="BJ65" s="115">
        <v>2</v>
      </c>
      <c r="BK65" s="116">
        <f>(BJ65*$E65*$F65*$G65*$M65*$BK$13)</f>
        <v>103101.9528</v>
      </c>
      <c r="BL65" s="115"/>
      <c r="BM65" s="116">
        <f>(BL65*$E65*$F65*$G65*$M65*$BM$13)</f>
        <v>0</v>
      </c>
      <c r="BN65" s="115"/>
      <c r="BO65" s="116">
        <f>(BN65*$E65*$F65*$G65*$M65*$BO$13)</f>
        <v>0</v>
      </c>
      <c r="BP65" s="115"/>
      <c r="BQ65" s="116">
        <f>(BP65*$E65*$F65*$G65*$M65*$BQ$13)</f>
        <v>0</v>
      </c>
      <c r="BR65" s="115"/>
      <c r="BS65" s="116">
        <f>(BR65*$E65*$F65*$G65*$M65*$BS$13)</f>
        <v>0</v>
      </c>
      <c r="BT65" s="115">
        <v>0</v>
      </c>
      <c r="BU65" s="116">
        <f>(BT65*$E65*$F65*$G65*$M65*$BU$13)</f>
        <v>0</v>
      </c>
      <c r="BV65" s="115">
        <v>0</v>
      </c>
      <c r="BW65" s="124">
        <f>(BV65*$E65*$F65*$G65*$M65*$BW$13)</f>
        <v>0</v>
      </c>
      <c r="BX65" s="115"/>
      <c r="BY65" s="116">
        <f>(BX65*$E65*$F65*$G65*$L65*$BY$13)</f>
        <v>0</v>
      </c>
      <c r="BZ65" s="115"/>
      <c r="CA65" s="116">
        <f>(BZ65*$E65*$F65*$G65*$L65*$CA$13)</f>
        <v>0</v>
      </c>
      <c r="CB65" s="115"/>
      <c r="CC65" s="116">
        <f>(CB65*$E65*$F65*$G65*$L65*$CC$13)</f>
        <v>0</v>
      </c>
      <c r="CD65" s="115">
        <v>0</v>
      </c>
      <c r="CE65" s="116">
        <f>(CD65*$E65*$F65*$G65*$M65*$CE$13)</f>
        <v>0</v>
      </c>
      <c r="CF65" s="115"/>
      <c r="CG65" s="116">
        <f t="shared" si="120"/>
        <v>0</v>
      </c>
      <c r="CH65" s="115"/>
      <c r="CI65" s="116">
        <f>(CH65*$E65*$F65*$G65*$L65*$CI$13)</f>
        <v>0</v>
      </c>
      <c r="CJ65" s="115"/>
      <c r="CK65" s="116">
        <f>(CJ65*$E65*$F65*$G65*$L65*$CK$13)</f>
        <v>0</v>
      </c>
      <c r="CL65" s="115"/>
      <c r="CM65" s="116">
        <f>(CL65*$E65*$F65*$G65*$L65*$CM$13)</f>
        <v>0</v>
      </c>
      <c r="CN65" s="115"/>
      <c r="CO65" s="116">
        <f>(CN65*$E65*$F65*$G65*$L65*$CO$13)</f>
        <v>0</v>
      </c>
      <c r="CP65" s="115"/>
      <c r="CQ65" s="116">
        <f>(CP65*$E65*$F65*$G65*$L65*$CQ$13)</f>
        <v>0</v>
      </c>
      <c r="CR65" s="115">
        <v>0</v>
      </c>
      <c r="CS65" s="116">
        <f>(CR65*$E65*$F65*$G65*$M65*$CS$13)</f>
        <v>0</v>
      </c>
      <c r="CT65" s="115"/>
      <c r="CU65" s="116">
        <f>(CT65*$E65*$F65*$G65*$M65*$CU$13)</f>
        <v>0</v>
      </c>
      <c r="CV65" s="115"/>
      <c r="CW65" s="116">
        <f>(CV65*$E65*$F65*$G65*$M65*$CW$13)</f>
        <v>0</v>
      </c>
      <c r="CX65" s="123">
        <v>0</v>
      </c>
      <c r="CY65" s="115">
        <f>(CX65*$E65*$F65*$G65*$M65*$CY$13)</f>
        <v>0</v>
      </c>
      <c r="CZ65" s="115"/>
      <c r="DA65" s="124">
        <f t="shared" si="121"/>
        <v>0</v>
      </c>
      <c r="DB65" s="115"/>
      <c r="DC65" s="116">
        <f>(DB65*$E65*$F65*$G65*$M65*$DC$13)</f>
        <v>0</v>
      </c>
      <c r="DD65" s="125"/>
      <c r="DE65" s="115">
        <f>(DD65*$E65*$F65*$G65*$M65*$DE$13)</f>
        <v>0</v>
      </c>
      <c r="DF65" s="115"/>
      <c r="DG65" s="116">
        <f>(DF65*$E65*$F65*$G65*$M65*$DG$13)</f>
        <v>0</v>
      </c>
      <c r="DH65" s="115"/>
      <c r="DI65" s="116">
        <f>(DH65*$E65*$F65*$G65*$N65*$DI$13)</f>
        <v>0</v>
      </c>
      <c r="DJ65" s="115"/>
      <c r="DK65" s="124">
        <f>(DJ65*$E65*$F65*$G65*$O65*$DK$13)</f>
        <v>0</v>
      </c>
      <c r="DL65" s="124"/>
      <c r="DM65" s="124"/>
      <c r="DN65" s="116">
        <f t="shared" si="122"/>
        <v>34</v>
      </c>
      <c r="DO65" s="116">
        <f t="shared" si="122"/>
        <v>1641508.06064</v>
      </c>
    </row>
    <row r="66" spans="1:119" s="37" customFormat="1" ht="30" customHeight="1" x14ac:dyDescent="0.25">
      <c r="A66" s="89"/>
      <c r="B66" s="109">
        <v>42</v>
      </c>
      <c r="C66" s="110" t="s">
        <v>224</v>
      </c>
      <c r="D66" s="152" t="s">
        <v>225</v>
      </c>
      <c r="E66" s="93">
        <v>24257</v>
      </c>
      <c r="F66" s="112">
        <v>1.22</v>
      </c>
      <c r="G66" s="131">
        <v>1</v>
      </c>
      <c r="H66" s="101"/>
      <c r="I66" s="101"/>
      <c r="J66" s="101"/>
      <c r="K66" s="65"/>
      <c r="L66" s="113">
        <v>1.4</v>
      </c>
      <c r="M66" s="113">
        <v>1.68</v>
      </c>
      <c r="N66" s="113">
        <v>2.23</v>
      </c>
      <c r="O66" s="114">
        <v>2.57</v>
      </c>
      <c r="P66" s="115"/>
      <c r="Q66" s="116">
        <f t="shared" si="114"/>
        <v>0</v>
      </c>
      <c r="R66" s="115"/>
      <c r="S66" s="115">
        <f>(R66*$E66*$F66*$G66*$L66*$S$13)</f>
        <v>0</v>
      </c>
      <c r="T66" s="115">
        <v>40</v>
      </c>
      <c r="U66" s="116">
        <f>(T66*$E66*$F66*$G66*$L66*$U$13)</f>
        <v>2040060.2734399999</v>
      </c>
      <c r="V66" s="115">
        <v>10</v>
      </c>
      <c r="W66" s="116">
        <f>(V66*$E66*$F66*$G66*$L66*$W$13)</f>
        <v>510015.06835999998</v>
      </c>
      <c r="X66" s="115"/>
      <c r="Y66" s="116">
        <f>(X66*$E66*$F66*$G66*$L66*$Y$13)</f>
        <v>0</v>
      </c>
      <c r="Z66" s="116"/>
      <c r="AA66" s="116"/>
      <c r="AB66" s="115"/>
      <c r="AC66" s="116">
        <f>(AB66*$E66*$F66*$G66*$L66*$AC$13)</f>
        <v>0</v>
      </c>
      <c r="AD66" s="115"/>
      <c r="AE66" s="116"/>
      <c r="AF66" s="115"/>
      <c r="AG66" s="116">
        <f>(AF66*$E66*$F66*$G66*$L66*$AG$13)</f>
        <v>0</v>
      </c>
      <c r="AH66" s="115"/>
      <c r="AI66" s="116"/>
      <c r="AJ66" s="117"/>
      <c r="AK66" s="116">
        <f t="shared" si="115"/>
        <v>0</v>
      </c>
      <c r="AL66" s="115"/>
      <c r="AM66" s="116">
        <f>(AL66*$E66*$F66*$G66*$L66*$AM$13)</f>
        <v>0</v>
      </c>
      <c r="AN66" s="115"/>
      <c r="AO66" s="115">
        <f>(AN66*$E66*$F66*$G66*$L66*$AO$13)</f>
        <v>0</v>
      </c>
      <c r="AP66" s="115">
        <v>45</v>
      </c>
      <c r="AQ66" s="116">
        <f>(AP66*$E66*$F66*$G66*$M66*$AQ$13)</f>
        <v>2460998.7864000001</v>
      </c>
      <c r="AR66" s="123">
        <v>0</v>
      </c>
      <c r="AS66" s="116">
        <f>(AR66*$E66*$F66*$G66*$M66*$AS$13)</f>
        <v>0</v>
      </c>
      <c r="AT66" s="115"/>
      <c r="AU66" s="122">
        <f>(AT66*$E66*$F66*$G66*$M66*$AU$13)</f>
        <v>0</v>
      </c>
      <c r="AV66" s="115"/>
      <c r="AW66" s="116">
        <f t="shared" si="116"/>
        <v>0</v>
      </c>
      <c r="AX66" s="115"/>
      <c r="AY66" s="115">
        <f t="shared" si="117"/>
        <v>0</v>
      </c>
      <c r="AZ66" s="115"/>
      <c r="BA66" s="116">
        <f t="shared" si="118"/>
        <v>0</v>
      </c>
      <c r="BB66" s="115"/>
      <c r="BC66" s="116">
        <f>(BB66*$E66*$F66*$G66*$L66*$BC$13)</f>
        <v>0</v>
      </c>
      <c r="BD66" s="115"/>
      <c r="BE66" s="116">
        <f t="shared" si="119"/>
        <v>0</v>
      </c>
      <c r="BF66" s="115"/>
      <c r="BG66" s="116">
        <f>(BF66*$E66*$F66*$G66*$L66*$BG$13)</f>
        <v>0</v>
      </c>
      <c r="BH66" s="115"/>
      <c r="BI66" s="116">
        <f>(BH66*$E66*$F66*$G66*$L66*$BI$13)</f>
        <v>0</v>
      </c>
      <c r="BJ66" s="115"/>
      <c r="BK66" s="116">
        <f>(BJ66*$E66*$F66*$G66*$M66*$BK$13)</f>
        <v>0</v>
      </c>
      <c r="BL66" s="115"/>
      <c r="BM66" s="116">
        <f>(BL66*$E66*$F66*$G66*$M66*$BM$13)</f>
        <v>0</v>
      </c>
      <c r="BN66" s="115"/>
      <c r="BO66" s="116">
        <f>(BN66*$E66*$F66*$G66*$M66*$BO$13)</f>
        <v>0</v>
      </c>
      <c r="BP66" s="115"/>
      <c r="BQ66" s="116">
        <f>(BP66*$E66*$F66*$G66*$M66*$BQ$13)</f>
        <v>0</v>
      </c>
      <c r="BR66" s="115"/>
      <c r="BS66" s="116">
        <f>(BR66*$E66*$F66*$G66*$M66*$BS$13)</f>
        <v>0</v>
      </c>
      <c r="BT66" s="115">
        <v>2</v>
      </c>
      <c r="BU66" s="116">
        <f>(BT66*$E66*$F66*$G66*$M66*$BU$13)</f>
        <v>119321.15328</v>
      </c>
      <c r="BV66" s="115">
        <v>0</v>
      </c>
      <c r="BW66" s="124">
        <f>(BV66*$E66*$F66*$G66*$M66*$BW$13)</f>
        <v>0</v>
      </c>
      <c r="BX66" s="115"/>
      <c r="BY66" s="116">
        <f>(BX66*$E66*$F66*$G66*$L66*$BY$13)</f>
        <v>0</v>
      </c>
      <c r="BZ66" s="115"/>
      <c r="CA66" s="116">
        <f>(BZ66*$E66*$F66*$G66*$L66*$CA$13)</f>
        <v>0</v>
      </c>
      <c r="CB66" s="115"/>
      <c r="CC66" s="116">
        <f>(CB66*$E66*$F66*$G66*$L66*$CC$13)</f>
        <v>0</v>
      </c>
      <c r="CD66" s="115">
        <v>0</v>
      </c>
      <c r="CE66" s="116">
        <f>(CD66*$E66*$F66*$G66*$M66*$CE$13)</f>
        <v>0</v>
      </c>
      <c r="CF66" s="115"/>
      <c r="CG66" s="116">
        <f t="shared" si="120"/>
        <v>0</v>
      </c>
      <c r="CH66" s="115"/>
      <c r="CI66" s="116">
        <f>(CH66*$E66*$F66*$G66*$L66*$CI$13)</f>
        <v>0</v>
      </c>
      <c r="CJ66" s="115"/>
      <c r="CK66" s="116">
        <f>(CJ66*$E66*$F66*$G66*$L66*$CK$13)</f>
        <v>0</v>
      </c>
      <c r="CL66" s="115"/>
      <c r="CM66" s="116">
        <f>(CL66*$E66*$F66*$G66*$L66*$CM$13)</f>
        <v>0</v>
      </c>
      <c r="CN66" s="115"/>
      <c r="CO66" s="116">
        <f>(CN66*$E66*$F66*$G66*$L66*$CO$13)</f>
        <v>0</v>
      </c>
      <c r="CP66" s="115"/>
      <c r="CQ66" s="116">
        <f>(CP66*$E66*$F66*$G66*$L66*$CQ$13)</f>
        <v>0</v>
      </c>
      <c r="CR66" s="115">
        <v>3</v>
      </c>
      <c r="CS66" s="116">
        <f>(CR66*$E66*$F66*$G66*$M66*$CS$13)</f>
        <v>149151.44159999999</v>
      </c>
      <c r="CT66" s="115"/>
      <c r="CU66" s="116">
        <f>(CT66*$E66*$F66*$G66*$M66*$CU$13)</f>
        <v>0</v>
      </c>
      <c r="CV66" s="115"/>
      <c r="CW66" s="116">
        <f>(CV66*$E66*$F66*$G66*$M66*$CW$13)</f>
        <v>0</v>
      </c>
      <c r="CX66" s="123">
        <v>0</v>
      </c>
      <c r="CY66" s="115">
        <f>(CX66*$E66*$F66*$G66*$M66*$CY$13)</f>
        <v>0</v>
      </c>
      <c r="CZ66" s="115"/>
      <c r="DA66" s="124">
        <f t="shared" si="121"/>
        <v>0</v>
      </c>
      <c r="DB66" s="115"/>
      <c r="DC66" s="116">
        <f>(DB66*$E66*$F66*$G66*$M66*$DC$13)</f>
        <v>0</v>
      </c>
      <c r="DD66" s="125"/>
      <c r="DE66" s="115">
        <f>(DD66*$E66*$F66*$G66*$M66*$DE$13)</f>
        <v>0</v>
      </c>
      <c r="DF66" s="115"/>
      <c r="DG66" s="116">
        <f>(DF66*$E66*$F66*$G66*$M66*$DG$13)</f>
        <v>0</v>
      </c>
      <c r="DH66" s="115"/>
      <c r="DI66" s="116">
        <f>(DH66*$E66*$F66*$G66*$N66*$DI$13)</f>
        <v>0</v>
      </c>
      <c r="DJ66" s="115"/>
      <c r="DK66" s="124">
        <f>(DJ66*$E66*$F66*$G66*$O66*$DK$13)</f>
        <v>0</v>
      </c>
      <c r="DL66" s="124"/>
      <c r="DM66" s="124"/>
      <c r="DN66" s="116">
        <f t="shared" si="122"/>
        <v>100</v>
      </c>
      <c r="DO66" s="116">
        <f t="shared" si="122"/>
        <v>5279546.7230799999</v>
      </c>
    </row>
    <row r="67" spans="1:119" s="37" customFormat="1" ht="30" customHeight="1" x14ac:dyDescent="0.25">
      <c r="A67" s="89"/>
      <c r="B67" s="109">
        <v>43</v>
      </c>
      <c r="C67" s="110" t="s">
        <v>226</v>
      </c>
      <c r="D67" s="152" t="s">
        <v>227</v>
      </c>
      <c r="E67" s="93">
        <v>24257</v>
      </c>
      <c r="F67" s="112">
        <v>1.78</v>
      </c>
      <c r="G67" s="131">
        <v>1</v>
      </c>
      <c r="H67" s="101"/>
      <c r="I67" s="101"/>
      <c r="J67" s="101"/>
      <c r="K67" s="65"/>
      <c r="L67" s="113">
        <v>1.4</v>
      </c>
      <c r="M67" s="113">
        <v>1.68</v>
      </c>
      <c r="N67" s="113">
        <v>2.23</v>
      </c>
      <c r="O67" s="114">
        <v>2.57</v>
      </c>
      <c r="P67" s="115"/>
      <c r="Q67" s="116">
        <f t="shared" si="114"/>
        <v>0</v>
      </c>
      <c r="R67" s="115"/>
      <c r="S67" s="115">
        <f>(R67*$E67*$F67*$G67*$L67*$S$13)</f>
        <v>0</v>
      </c>
      <c r="T67" s="115">
        <v>183</v>
      </c>
      <c r="U67" s="116">
        <f>(T67*$E67*$F67*$G67*$L67*$U$13)</f>
        <v>13617402.325212</v>
      </c>
      <c r="V67" s="115"/>
      <c r="W67" s="116">
        <f>(V67*$E67*$F67*$G67*$L67*$W$13)</f>
        <v>0</v>
      </c>
      <c r="X67" s="115"/>
      <c r="Y67" s="116">
        <f>(X67*$E67*$F67*$G67*$L67*$Y$13)</f>
        <v>0</v>
      </c>
      <c r="Z67" s="116"/>
      <c r="AA67" s="116"/>
      <c r="AB67" s="115"/>
      <c r="AC67" s="116">
        <f>(AB67*$E67*$F67*$G67*$L67*$AC$13)</f>
        <v>0</v>
      </c>
      <c r="AD67" s="115"/>
      <c r="AE67" s="116"/>
      <c r="AF67" s="115"/>
      <c r="AG67" s="116">
        <f>(AF67*$E67*$F67*$G67*$L67*$AG$13)</f>
        <v>0</v>
      </c>
      <c r="AH67" s="115"/>
      <c r="AI67" s="116"/>
      <c r="AJ67" s="117"/>
      <c r="AK67" s="116">
        <f t="shared" si="115"/>
        <v>0</v>
      </c>
      <c r="AL67" s="115"/>
      <c r="AM67" s="116">
        <f>(AL67*$E67*$F67*$G67*$L67*$AM$13)</f>
        <v>0</v>
      </c>
      <c r="AN67" s="115"/>
      <c r="AO67" s="115">
        <f>(AN67*$E67*$F67*$G67*$L67*$AO$13)</f>
        <v>0</v>
      </c>
      <c r="AP67" s="115">
        <v>3</v>
      </c>
      <c r="AQ67" s="116">
        <f>(AP67*$E67*$F67*$G67*$M67*$AQ$13)</f>
        <v>239375.83824000001</v>
      </c>
      <c r="AR67" s="123">
        <v>0</v>
      </c>
      <c r="AS67" s="116">
        <f>(AR67*$E67*$F67*$G67*$M67*$AS$13)</f>
        <v>0</v>
      </c>
      <c r="AT67" s="115"/>
      <c r="AU67" s="122">
        <f>(AT67*$E67*$F67*$G67*$M67*$AU$13)</f>
        <v>0</v>
      </c>
      <c r="AV67" s="151"/>
      <c r="AW67" s="116">
        <f t="shared" si="116"/>
        <v>0</v>
      </c>
      <c r="AX67" s="115"/>
      <c r="AY67" s="115">
        <f t="shared" si="117"/>
        <v>0</v>
      </c>
      <c r="AZ67" s="115"/>
      <c r="BA67" s="116">
        <f t="shared" si="118"/>
        <v>0</v>
      </c>
      <c r="BB67" s="115"/>
      <c r="BC67" s="116">
        <f>(BB67*$E67*$F67*$G67*$L67*$BC$13)</f>
        <v>0</v>
      </c>
      <c r="BD67" s="115"/>
      <c r="BE67" s="116">
        <f t="shared" si="119"/>
        <v>0</v>
      </c>
      <c r="BF67" s="115"/>
      <c r="BG67" s="116">
        <f>(BF67*$E67*$F67*$G67*$L67*$BG$13)</f>
        <v>0</v>
      </c>
      <c r="BH67" s="115"/>
      <c r="BI67" s="116">
        <f>(BH67*$E67*$F67*$G67*$L67*$BI$13)</f>
        <v>0</v>
      </c>
      <c r="BJ67" s="115"/>
      <c r="BK67" s="116">
        <f>(BJ67*$E67*$F67*$G67*$M67*$BK$13)</f>
        <v>0</v>
      </c>
      <c r="BL67" s="115"/>
      <c r="BM67" s="116">
        <f>(BL67*$E67*$F67*$G67*$M67*$BM$13)</f>
        <v>0</v>
      </c>
      <c r="BN67" s="115"/>
      <c r="BO67" s="116">
        <f>(BN67*$E67*$F67*$G67*$M67*$BO$13)</f>
        <v>0</v>
      </c>
      <c r="BP67" s="115"/>
      <c r="BQ67" s="116">
        <f>(BP67*$E67*$F67*$G67*$M67*$BQ$13)</f>
        <v>0</v>
      </c>
      <c r="BR67" s="115"/>
      <c r="BS67" s="116">
        <f>(BR67*$E67*$F67*$G67*$M67*$BS$13)</f>
        <v>0</v>
      </c>
      <c r="BT67" s="115">
        <v>0</v>
      </c>
      <c r="BU67" s="116">
        <f>(BT67*$E67*$F67*$G67*$M67*$BU$13)</f>
        <v>0</v>
      </c>
      <c r="BV67" s="115">
        <v>1</v>
      </c>
      <c r="BW67" s="124">
        <f>(BV67*$E67*$F67*$G67*$M67*$BW$13)</f>
        <v>87045.759359999982</v>
      </c>
      <c r="BX67" s="115"/>
      <c r="BY67" s="116">
        <f>(BX67*$E67*$F67*$G67*$L67*$BY$13)</f>
        <v>0</v>
      </c>
      <c r="BZ67" s="115"/>
      <c r="CA67" s="116">
        <f>(BZ67*$E67*$F67*$G67*$L67*$CA$13)</f>
        <v>0</v>
      </c>
      <c r="CB67" s="115"/>
      <c r="CC67" s="116">
        <f>(CB67*$E67*$F67*$G67*$L67*$CC$13)</f>
        <v>0</v>
      </c>
      <c r="CD67" s="115">
        <v>0</v>
      </c>
      <c r="CE67" s="116">
        <f>(CD67*$E67*$F67*$G67*$M67*$CE$13)</f>
        <v>0</v>
      </c>
      <c r="CF67" s="115"/>
      <c r="CG67" s="116">
        <f t="shared" si="120"/>
        <v>0</v>
      </c>
      <c r="CH67" s="115"/>
      <c r="CI67" s="116">
        <f>(CH67*$E67*$F67*$G67*$L67*$CI$13)</f>
        <v>0</v>
      </c>
      <c r="CJ67" s="115"/>
      <c r="CK67" s="116">
        <f>(CJ67*$E67*$F67*$G67*$L67*$CK$13)</f>
        <v>0</v>
      </c>
      <c r="CL67" s="115"/>
      <c r="CM67" s="116">
        <f>(CL67*$E67*$F67*$G67*$L67*$CM$13)</f>
        <v>0</v>
      </c>
      <c r="CN67" s="115"/>
      <c r="CO67" s="116">
        <f>(CN67*$E67*$F67*$G67*$L67*$CO$13)</f>
        <v>0</v>
      </c>
      <c r="CP67" s="115"/>
      <c r="CQ67" s="116">
        <f>(CP67*$E67*$F67*$G67*$L67*$CQ$13)</f>
        <v>0</v>
      </c>
      <c r="CR67" s="115"/>
      <c r="CS67" s="116">
        <f>(CR67*$E67*$F67*$G67*$M67*$CS$13)</f>
        <v>0</v>
      </c>
      <c r="CT67" s="115"/>
      <c r="CU67" s="116">
        <f>(CT67*$E67*$F67*$G67*$M67*$CU$13)</f>
        <v>0</v>
      </c>
      <c r="CV67" s="115"/>
      <c r="CW67" s="116">
        <f>(CV67*$E67*$F67*$G67*$M67*$CW$13)</f>
        <v>0</v>
      </c>
      <c r="CX67" s="123">
        <v>0</v>
      </c>
      <c r="CY67" s="115">
        <f>(CX67*$E67*$F67*$G67*$M67*$CY$13)</f>
        <v>0</v>
      </c>
      <c r="CZ67" s="115"/>
      <c r="DA67" s="124">
        <f t="shared" si="121"/>
        <v>0</v>
      </c>
      <c r="DB67" s="115"/>
      <c r="DC67" s="116">
        <f>(DB67*$E67*$F67*$G67*$M67*$DC$13)</f>
        <v>0</v>
      </c>
      <c r="DD67" s="125"/>
      <c r="DE67" s="115">
        <f>(DD67*$E67*$F67*$G67*$M67*$DE$13)</f>
        <v>0</v>
      </c>
      <c r="DF67" s="115"/>
      <c r="DG67" s="116">
        <f>(DF67*$E67*$F67*$G67*$M67*$DG$13)</f>
        <v>0</v>
      </c>
      <c r="DH67" s="115"/>
      <c r="DI67" s="116">
        <f>(DH67*$E67*$F67*$G67*$N67*$DI$13)</f>
        <v>0</v>
      </c>
      <c r="DJ67" s="115"/>
      <c r="DK67" s="124">
        <f>(DJ67*$E67*$F67*$G67*$O67*$DK$13)</f>
        <v>0</v>
      </c>
      <c r="DL67" s="124"/>
      <c r="DM67" s="124"/>
      <c r="DN67" s="116">
        <f t="shared" si="122"/>
        <v>187</v>
      </c>
      <c r="DO67" s="116">
        <f t="shared" si="122"/>
        <v>13943823.922812</v>
      </c>
    </row>
    <row r="68" spans="1:119" s="37" customFormat="1" ht="29.25" customHeight="1" x14ac:dyDescent="0.25">
      <c r="A68" s="89"/>
      <c r="B68" s="109">
        <v>44</v>
      </c>
      <c r="C68" s="110" t="s">
        <v>228</v>
      </c>
      <c r="D68" s="199" t="s">
        <v>229</v>
      </c>
      <c r="E68" s="93">
        <v>24257</v>
      </c>
      <c r="F68" s="112">
        <v>2.23</v>
      </c>
      <c r="G68" s="131">
        <v>1</v>
      </c>
      <c r="H68" s="101"/>
      <c r="I68" s="101"/>
      <c r="J68" s="101"/>
      <c r="K68" s="65"/>
      <c r="L68" s="113">
        <v>1.4</v>
      </c>
      <c r="M68" s="113">
        <v>1.68</v>
      </c>
      <c r="N68" s="113">
        <v>2.23</v>
      </c>
      <c r="O68" s="114">
        <v>2.57</v>
      </c>
      <c r="P68" s="115"/>
      <c r="Q68" s="116">
        <f t="shared" ref="Q68:Q70" si="161">(P68*$E68*$F68*$G68*$L68)</f>
        <v>0</v>
      </c>
      <c r="R68" s="115"/>
      <c r="S68" s="115">
        <f t="shared" ref="S68:S70" si="162">(R68*$E68*$F68*$G68*$L68)</f>
        <v>0</v>
      </c>
      <c r="T68" s="115">
        <v>6</v>
      </c>
      <c r="U68" s="116">
        <f t="shared" ref="U68:U70" si="163">(T68*$E68*$F68*$G68*$L68)</f>
        <v>454382.12399999995</v>
      </c>
      <c r="V68" s="115"/>
      <c r="W68" s="116">
        <f t="shared" ref="W68:W70" si="164">(V68*$E68*$F68*$G68*$L68)</f>
        <v>0</v>
      </c>
      <c r="X68" s="115"/>
      <c r="Y68" s="116">
        <f t="shared" ref="Y68:Y70" si="165">(X68*$E68*$F68*$G68*$L68)</f>
        <v>0</v>
      </c>
      <c r="Z68" s="116"/>
      <c r="AA68" s="116"/>
      <c r="AB68" s="115"/>
      <c r="AC68" s="116">
        <f t="shared" ref="AC68:AC70" si="166">(AB68*$E68*$F68*$G68*$L68)</f>
        <v>0</v>
      </c>
      <c r="AD68" s="115"/>
      <c r="AE68" s="116"/>
      <c r="AF68" s="115"/>
      <c r="AG68" s="116">
        <f t="shared" ref="AG68:AG70" si="167">(AF68*$E68*$F68*$G68*$L68)</f>
        <v>0</v>
      </c>
      <c r="AH68" s="115"/>
      <c r="AI68" s="116"/>
      <c r="AJ68" s="117"/>
      <c r="AK68" s="116">
        <f t="shared" si="115"/>
        <v>0</v>
      </c>
      <c r="AL68" s="115"/>
      <c r="AM68" s="116">
        <f t="shared" ref="AM68:AM70" si="168">(AL68*$E68*$F68*$G68*$L68)</f>
        <v>0</v>
      </c>
      <c r="AN68" s="115"/>
      <c r="AO68" s="115">
        <f t="shared" ref="AO68:AO70" si="169">(AN68*$E68*$F68*$G68*$L68)</f>
        <v>0</v>
      </c>
      <c r="AP68" s="115">
        <v>0</v>
      </c>
      <c r="AQ68" s="116">
        <f t="shared" ref="AQ68:AQ70" si="170">(AP68*$E68*$F68*$G68*$M68)</f>
        <v>0</v>
      </c>
      <c r="AR68" s="123">
        <v>0</v>
      </c>
      <c r="AS68" s="116">
        <f t="shared" ref="AS68:AS70" si="171">(AR68*$E68*$F68*$G68*$M68)</f>
        <v>0</v>
      </c>
      <c r="AT68" s="115"/>
      <c r="AU68" s="122">
        <f t="shared" ref="AU68:AU70" si="172">(AT68*$E68*$F68*$G68*$M68)</f>
        <v>0</v>
      </c>
      <c r="AV68" s="151"/>
      <c r="AW68" s="116">
        <f t="shared" si="116"/>
        <v>0</v>
      </c>
      <c r="AX68" s="115"/>
      <c r="AY68" s="115">
        <f t="shared" si="117"/>
        <v>0</v>
      </c>
      <c r="AZ68" s="115"/>
      <c r="BA68" s="116">
        <f t="shared" si="118"/>
        <v>0</v>
      </c>
      <c r="BB68" s="115"/>
      <c r="BC68" s="116">
        <f t="shared" ref="BC68:BC70" si="173">(BB68*$E68*$F68*$G68*$L68)</f>
        <v>0</v>
      </c>
      <c r="BD68" s="115"/>
      <c r="BE68" s="116">
        <f t="shared" si="119"/>
        <v>0</v>
      </c>
      <c r="BF68" s="115"/>
      <c r="BG68" s="116"/>
      <c r="BH68" s="115"/>
      <c r="BI68" s="116">
        <f t="shared" ref="BI68:BI70" si="174">(BH68*$E68*$F68*$G68*$L68)</f>
        <v>0</v>
      </c>
      <c r="BJ68" s="115"/>
      <c r="BK68" s="116">
        <f t="shared" ref="BK68:BK70" si="175">(BJ68*$E68*$F68*$G68*$M68)</f>
        <v>0</v>
      </c>
      <c r="BL68" s="115"/>
      <c r="BM68" s="116">
        <f t="shared" ref="BM68:BM70" si="176">(BL68*$E68*$F68*$G68*$M68)</f>
        <v>0</v>
      </c>
      <c r="BN68" s="115"/>
      <c r="BO68" s="116">
        <f t="shared" ref="BO68:BO70" si="177">(BN68*$E68*$F68*$G68*$M68)</f>
        <v>0</v>
      </c>
      <c r="BP68" s="115"/>
      <c r="BQ68" s="116">
        <f t="shared" ref="BQ68:BQ70" si="178">(BP68*$E68*$F68*$G68*$M68)</f>
        <v>0</v>
      </c>
      <c r="BR68" s="115"/>
      <c r="BS68" s="116">
        <f t="shared" ref="BS68:BS70" si="179">(BR68*$E68*$F68*$G68*$M68)</f>
        <v>0</v>
      </c>
      <c r="BT68" s="115">
        <v>0</v>
      </c>
      <c r="BU68" s="116">
        <f t="shared" ref="BU68:BU70" si="180">(BT68*$E68*$F68*$G68*$M68)</f>
        <v>0</v>
      </c>
      <c r="BV68" s="115">
        <v>0</v>
      </c>
      <c r="BW68" s="124">
        <f t="shared" ref="BW68:BW70" si="181">(BV68*$E68*$F68*$G68*$M68)</f>
        <v>0</v>
      </c>
      <c r="BX68" s="115"/>
      <c r="BY68" s="116">
        <f t="shared" ref="BY68:BY70" si="182">(BX68*$E68*$F68*$G68*$L68)</f>
        <v>0</v>
      </c>
      <c r="BZ68" s="115"/>
      <c r="CA68" s="116">
        <f t="shared" ref="CA68:CA70" si="183">(BZ68*$E68*$F68*$G68*$L68)</f>
        <v>0</v>
      </c>
      <c r="CB68" s="115"/>
      <c r="CC68" s="116">
        <f t="shared" ref="CC68:CC70" si="184">(CB68*$E68*$F68*$G68*$L68)</f>
        <v>0</v>
      </c>
      <c r="CD68" s="115">
        <v>0</v>
      </c>
      <c r="CE68" s="116">
        <f t="shared" ref="CE68:CE70" si="185">(CD68*$E68*$F68*$G68*$M68)</f>
        <v>0</v>
      </c>
      <c r="CF68" s="115"/>
      <c r="CG68" s="116">
        <f t="shared" si="120"/>
        <v>0</v>
      </c>
      <c r="CH68" s="115"/>
      <c r="CI68" s="116">
        <f t="shared" ref="CI68:CI70" si="186">(CH68*$E68*$F68*$G68*$L68)</f>
        <v>0</v>
      </c>
      <c r="CJ68" s="115"/>
      <c r="CK68" s="116">
        <f t="shared" ref="CK68:CK70" si="187">(CJ68*$E68*$F68*$G68*$L68)</f>
        <v>0</v>
      </c>
      <c r="CL68" s="115"/>
      <c r="CM68" s="116">
        <f t="shared" ref="CM68:CM70" si="188">(CL68*$E68*$F68*$G68*$L68)</f>
        <v>0</v>
      </c>
      <c r="CN68" s="115"/>
      <c r="CO68" s="116">
        <f t="shared" ref="CO68:CO70" si="189">(CN68*$E68*$F68*$G68*$L68)</f>
        <v>0</v>
      </c>
      <c r="CP68" s="115"/>
      <c r="CQ68" s="116">
        <f t="shared" ref="CQ68:CQ70" si="190">(CP68*$E68*$F68*$G68*$L68)</f>
        <v>0</v>
      </c>
      <c r="CR68" s="115"/>
      <c r="CS68" s="116">
        <f t="shared" ref="CS68:CS70" si="191">(CR68*$E68*$F68*$G68*$M68)</f>
        <v>0</v>
      </c>
      <c r="CT68" s="115"/>
      <c r="CU68" s="116">
        <f t="shared" ref="CU68:CU70" si="192">(CT68*$E68*$F68*$G68*$M68)</f>
        <v>0</v>
      </c>
      <c r="CV68" s="115"/>
      <c r="CW68" s="116">
        <f t="shared" ref="CW68:CW70" si="193">(CV68*$E68*$F68*$G68*$M68)</f>
        <v>0</v>
      </c>
      <c r="CX68" s="123">
        <v>0</v>
      </c>
      <c r="CY68" s="115">
        <f t="shared" ref="CY68:CY70" si="194">(CX68*$E68*$F68*$G68*$M68)</f>
        <v>0</v>
      </c>
      <c r="CZ68" s="115"/>
      <c r="DA68" s="124">
        <f t="shared" si="121"/>
        <v>0</v>
      </c>
      <c r="DB68" s="115"/>
      <c r="DC68" s="116"/>
      <c r="DD68" s="125"/>
      <c r="DE68" s="115">
        <f t="shared" ref="DE68:DE70" si="195">(DD68*$E68*$F68*$G68*$M68)</f>
        <v>0</v>
      </c>
      <c r="DF68" s="115"/>
      <c r="DG68" s="116">
        <f t="shared" ref="DG68:DG70" si="196">(DF68*$E68*$F68*$G68*$M68)</f>
        <v>0</v>
      </c>
      <c r="DH68" s="115"/>
      <c r="DI68" s="116">
        <f t="shared" ref="DI68:DI70" si="197">(DH68*$E68*$F68*$G68*$N68)</f>
        <v>0</v>
      </c>
      <c r="DJ68" s="115"/>
      <c r="DK68" s="124">
        <f t="shared" ref="DK68:DK70" si="198">(DJ68*$E68*$F68*$G68*$O68)</f>
        <v>0</v>
      </c>
      <c r="DL68" s="124"/>
      <c r="DM68" s="124"/>
      <c r="DN68" s="116">
        <f t="shared" si="122"/>
        <v>6</v>
      </c>
      <c r="DO68" s="116">
        <f t="shared" si="122"/>
        <v>454382.12399999995</v>
      </c>
    </row>
    <row r="69" spans="1:119" s="37" customFormat="1" ht="30" customHeight="1" x14ac:dyDescent="0.25">
      <c r="A69" s="89"/>
      <c r="B69" s="109">
        <v>45</v>
      </c>
      <c r="C69" s="110" t="s">
        <v>230</v>
      </c>
      <c r="D69" s="152" t="s">
        <v>231</v>
      </c>
      <c r="E69" s="93">
        <v>24257</v>
      </c>
      <c r="F69" s="112">
        <v>2.36</v>
      </c>
      <c r="G69" s="131">
        <v>1</v>
      </c>
      <c r="H69" s="101"/>
      <c r="I69" s="101"/>
      <c r="J69" s="101"/>
      <c r="K69" s="65"/>
      <c r="L69" s="113">
        <v>1.4</v>
      </c>
      <c r="M69" s="113">
        <v>1.68</v>
      </c>
      <c r="N69" s="113">
        <v>2.23</v>
      </c>
      <c r="O69" s="114">
        <v>2.57</v>
      </c>
      <c r="P69" s="115"/>
      <c r="Q69" s="116">
        <f t="shared" si="161"/>
        <v>0</v>
      </c>
      <c r="R69" s="115"/>
      <c r="S69" s="115">
        <f t="shared" si="162"/>
        <v>0</v>
      </c>
      <c r="T69" s="115">
        <v>3</v>
      </c>
      <c r="U69" s="116">
        <f t="shared" si="163"/>
        <v>240435.38399999999</v>
      </c>
      <c r="V69" s="115"/>
      <c r="W69" s="116">
        <f t="shared" si="164"/>
        <v>0</v>
      </c>
      <c r="X69" s="115"/>
      <c r="Y69" s="116">
        <f t="shared" si="165"/>
        <v>0</v>
      </c>
      <c r="Z69" s="116"/>
      <c r="AA69" s="116"/>
      <c r="AB69" s="115"/>
      <c r="AC69" s="116">
        <f t="shared" si="166"/>
        <v>0</v>
      </c>
      <c r="AD69" s="115"/>
      <c r="AE69" s="116"/>
      <c r="AF69" s="115"/>
      <c r="AG69" s="116">
        <f t="shared" si="167"/>
        <v>0</v>
      </c>
      <c r="AH69" s="115"/>
      <c r="AI69" s="116"/>
      <c r="AJ69" s="117"/>
      <c r="AK69" s="116">
        <f t="shared" si="115"/>
        <v>0</v>
      </c>
      <c r="AL69" s="115"/>
      <c r="AM69" s="116">
        <f t="shared" si="168"/>
        <v>0</v>
      </c>
      <c r="AN69" s="115"/>
      <c r="AO69" s="115">
        <f t="shared" si="169"/>
        <v>0</v>
      </c>
      <c r="AP69" s="115">
        <v>0</v>
      </c>
      <c r="AQ69" s="116">
        <f t="shared" si="170"/>
        <v>0</v>
      </c>
      <c r="AR69" s="123">
        <v>0</v>
      </c>
      <c r="AS69" s="116">
        <f t="shared" si="171"/>
        <v>0</v>
      </c>
      <c r="AT69" s="115"/>
      <c r="AU69" s="122">
        <f t="shared" si="172"/>
        <v>0</v>
      </c>
      <c r="AV69" s="115"/>
      <c r="AW69" s="116">
        <f t="shared" si="116"/>
        <v>0</v>
      </c>
      <c r="AX69" s="115"/>
      <c r="AY69" s="115">
        <f t="shared" si="117"/>
        <v>0</v>
      </c>
      <c r="AZ69" s="115"/>
      <c r="BA69" s="116">
        <f t="shared" si="118"/>
        <v>0</v>
      </c>
      <c r="BB69" s="115"/>
      <c r="BC69" s="116">
        <f t="shared" si="173"/>
        <v>0</v>
      </c>
      <c r="BD69" s="115"/>
      <c r="BE69" s="116">
        <f t="shared" si="119"/>
        <v>0</v>
      </c>
      <c r="BF69" s="115"/>
      <c r="BG69" s="116"/>
      <c r="BH69" s="115"/>
      <c r="BI69" s="116">
        <f t="shared" si="174"/>
        <v>0</v>
      </c>
      <c r="BJ69" s="115">
        <v>2</v>
      </c>
      <c r="BK69" s="116">
        <f t="shared" si="175"/>
        <v>192348.30719999998</v>
      </c>
      <c r="BL69" s="115"/>
      <c r="BM69" s="116">
        <f t="shared" si="176"/>
        <v>0</v>
      </c>
      <c r="BN69" s="115"/>
      <c r="BO69" s="116">
        <f t="shared" si="177"/>
        <v>0</v>
      </c>
      <c r="BP69" s="115"/>
      <c r="BQ69" s="116">
        <f t="shared" si="178"/>
        <v>0</v>
      </c>
      <c r="BR69" s="115"/>
      <c r="BS69" s="116">
        <f t="shared" si="179"/>
        <v>0</v>
      </c>
      <c r="BT69" s="115">
        <v>0</v>
      </c>
      <c r="BU69" s="116">
        <f t="shared" si="180"/>
        <v>0</v>
      </c>
      <c r="BV69" s="115">
        <v>0</v>
      </c>
      <c r="BW69" s="124">
        <f t="shared" si="181"/>
        <v>0</v>
      </c>
      <c r="BX69" s="115"/>
      <c r="BY69" s="116">
        <f t="shared" si="182"/>
        <v>0</v>
      </c>
      <c r="BZ69" s="115"/>
      <c r="CA69" s="116">
        <f t="shared" si="183"/>
        <v>0</v>
      </c>
      <c r="CB69" s="115"/>
      <c r="CC69" s="116">
        <f t="shared" si="184"/>
        <v>0</v>
      </c>
      <c r="CD69" s="115">
        <v>0</v>
      </c>
      <c r="CE69" s="116">
        <f t="shared" si="185"/>
        <v>0</v>
      </c>
      <c r="CF69" s="115"/>
      <c r="CG69" s="116">
        <f t="shared" si="120"/>
        <v>0</v>
      </c>
      <c r="CH69" s="115"/>
      <c r="CI69" s="116">
        <f t="shared" si="186"/>
        <v>0</v>
      </c>
      <c r="CJ69" s="115"/>
      <c r="CK69" s="116">
        <f t="shared" si="187"/>
        <v>0</v>
      </c>
      <c r="CL69" s="115"/>
      <c r="CM69" s="116">
        <f t="shared" si="188"/>
        <v>0</v>
      </c>
      <c r="CN69" s="115"/>
      <c r="CO69" s="116">
        <f t="shared" si="189"/>
        <v>0</v>
      </c>
      <c r="CP69" s="115"/>
      <c r="CQ69" s="116">
        <f t="shared" si="190"/>
        <v>0</v>
      </c>
      <c r="CR69" s="115"/>
      <c r="CS69" s="116">
        <f t="shared" si="191"/>
        <v>0</v>
      </c>
      <c r="CT69" s="115"/>
      <c r="CU69" s="116">
        <f t="shared" si="192"/>
        <v>0</v>
      </c>
      <c r="CV69" s="115"/>
      <c r="CW69" s="116">
        <f t="shared" si="193"/>
        <v>0</v>
      </c>
      <c r="CX69" s="123">
        <v>0</v>
      </c>
      <c r="CY69" s="115">
        <f t="shared" si="194"/>
        <v>0</v>
      </c>
      <c r="CZ69" s="115"/>
      <c r="DA69" s="124">
        <f t="shared" si="121"/>
        <v>0</v>
      </c>
      <c r="DB69" s="115"/>
      <c r="DC69" s="116"/>
      <c r="DD69" s="125"/>
      <c r="DE69" s="115">
        <f t="shared" si="195"/>
        <v>0</v>
      </c>
      <c r="DF69" s="115"/>
      <c r="DG69" s="116">
        <f t="shared" si="196"/>
        <v>0</v>
      </c>
      <c r="DH69" s="115"/>
      <c r="DI69" s="116">
        <f t="shared" si="197"/>
        <v>0</v>
      </c>
      <c r="DJ69" s="115"/>
      <c r="DK69" s="124">
        <f t="shared" si="198"/>
        <v>0</v>
      </c>
      <c r="DL69" s="124"/>
      <c r="DM69" s="124"/>
      <c r="DN69" s="116">
        <f t="shared" si="122"/>
        <v>5</v>
      </c>
      <c r="DO69" s="116">
        <f t="shared" si="122"/>
        <v>432783.6912</v>
      </c>
    </row>
    <row r="70" spans="1:119" s="37" customFormat="1" ht="30" customHeight="1" x14ac:dyDescent="0.25">
      <c r="A70" s="89"/>
      <c r="B70" s="109">
        <v>46</v>
      </c>
      <c r="C70" s="110" t="s">
        <v>232</v>
      </c>
      <c r="D70" s="152" t="s">
        <v>233</v>
      </c>
      <c r="E70" s="93">
        <v>24257</v>
      </c>
      <c r="F70" s="112">
        <v>4.28</v>
      </c>
      <c r="G70" s="131">
        <v>1</v>
      </c>
      <c r="H70" s="101"/>
      <c r="I70" s="101"/>
      <c r="J70" s="101"/>
      <c r="K70" s="65"/>
      <c r="L70" s="113">
        <v>1.4</v>
      </c>
      <c r="M70" s="113">
        <v>1.68</v>
      </c>
      <c r="N70" s="113">
        <v>2.23</v>
      </c>
      <c r="O70" s="114">
        <v>2.57</v>
      </c>
      <c r="P70" s="115"/>
      <c r="Q70" s="116">
        <f t="shared" si="161"/>
        <v>0</v>
      </c>
      <c r="R70" s="115"/>
      <c r="S70" s="115">
        <f t="shared" si="162"/>
        <v>0</v>
      </c>
      <c r="T70" s="115">
        <v>20</v>
      </c>
      <c r="U70" s="116">
        <f t="shared" si="163"/>
        <v>2906958.88</v>
      </c>
      <c r="V70" s="115"/>
      <c r="W70" s="116">
        <f t="shared" si="164"/>
        <v>0</v>
      </c>
      <c r="X70" s="115"/>
      <c r="Y70" s="116">
        <f t="shared" si="165"/>
        <v>0</v>
      </c>
      <c r="Z70" s="116"/>
      <c r="AA70" s="116"/>
      <c r="AB70" s="115"/>
      <c r="AC70" s="116">
        <f t="shared" si="166"/>
        <v>0</v>
      </c>
      <c r="AD70" s="115"/>
      <c r="AE70" s="116"/>
      <c r="AF70" s="115"/>
      <c r="AG70" s="116">
        <f t="shared" si="167"/>
        <v>0</v>
      </c>
      <c r="AH70" s="115"/>
      <c r="AI70" s="116"/>
      <c r="AJ70" s="117"/>
      <c r="AK70" s="116">
        <f t="shared" si="115"/>
        <v>0</v>
      </c>
      <c r="AL70" s="115"/>
      <c r="AM70" s="116">
        <f t="shared" si="168"/>
        <v>0</v>
      </c>
      <c r="AN70" s="115"/>
      <c r="AO70" s="115">
        <f t="shared" si="169"/>
        <v>0</v>
      </c>
      <c r="AP70" s="115">
        <v>0</v>
      </c>
      <c r="AQ70" s="116">
        <f t="shared" si="170"/>
        <v>0</v>
      </c>
      <c r="AR70" s="123">
        <v>0</v>
      </c>
      <c r="AS70" s="116">
        <f t="shared" si="171"/>
        <v>0</v>
      </c>
      <c r="AT70" s="115"/>
      <c r="AU70" s="122">
        <f t="shared" si="172"/>
        <v>0</v>
      </c>
      <c r="AV70" s="115"/>
      <c r="AW70" s="116">
        <f t="shared" si="116"/>
        <v>0</v>
      </c>
      <c r="AX70" s="115"/>
      <c r="AY70" s="115">
        <f t="shared" si="117"/>
        <v>0</v>
      </c>
      <c r="AZ70" s="115"/>
      <c r="BA70" s="116">
        <f t="shared" si="118"/>
        <v>0</v>
      </c>
      <c r="BB70" s="115"/>
      <c r="BC70" s="116">
        <f t="shared" si="173"/>
        <v>0</v>
      </c>
      <c r="BD70" s="115"/>
      <c r="BE70" s="116">
        <f t="shared" si="119"/>
        <v>0</v>
      </c>
      <c r="BF70" s="115"/>
      <c r="BG70" s="116"/>
      <c r="BH70" s="115"/>
      <c r="BI70" s="116">
        <f t="shared" si="174"/>
        <v>0</v>
      </c>
      <c r="BJ70" s="115"/>
      <c r="BK70" s="116">
        <f t="shared" si="175"/>
        <v>0</v>
      </c>
      <c r="BL70" s="115"/>
      <c r="BM70" s="116">
        <f t="shared" si="176"/>
        <v>0</v>
      </c>
      <c r="BN70" s="115"/>
      <c r="BO70" s="116">
        <f t="shared" si="177"/>
        <v>0</v>
      </c>
      <c r="BP70" s="115"/>
      <c r="BQ70" s="116">
        <f t="shared" si="178"/>
        <v>0</v>
      </c>
      <c r="BR70" s="115"/>
      <c r="BS70" s="116">
        <f t="shared" si="179"/>
        <v>0</v>
      </c>
      <c r="BT70" s="115">
        <v>0</v>
      </c>
      <c r="BU70" s="116">
        <f t="shared" si="180"/>
        <v>0</v>
      </c>
      <c r="BV70" s="115">
        <v>0</v>
      </c>
      <c r="BW70" s="124">
        <f t="shared" si="181"/>
        <v>0</v>
      </c>
      <c r="BX70" s="115"/>
      <c r="BY70" s="116">
        <f t="shared" si="182"/>
        <v>0</v>
      </c>
      <c r="BZ70" s="115"/>
      <c r="CA70" s="116">
        <f t="shared" si="183"/>
        <v>0</v>
      </c>
      <c r="CB70" s="115"/>
      <c r="CC70" s="116">
        <f t="shared" si="184"/>
        <v>0</v>
      </c>
      <c r="CD70" s="115">
        <v>0</v>
      </c>
      <c r="CE70" s="116">
        <f t="shared" si="185"/>
        <v>0</v>
      </c>
      <c r="CF70" s="115"/>
      <c r="CG70" s="116">
        <f t="shared" si="120"/>
        <v>0</v>
      </c>
      <c r="CH70" s="115"/>
      <c r="CI70" s="116">
        <f t="shared" si="186"/>
        <v>0</v>
      </c>
      <c r="CJ70" s="115"/>
      <c r="CK70" s="116">
        <f t="shared" si="187"/>
        <v>0</v>
      </c>
      <c r="CL70" s="115"/>
      <c r="CM70" s="116">
        <f t="shared" si="188"/>
        <v>0</v>
      </c>
      <c r="CN70" s="115"/>
      <c r="CO70" s="116">
        <f t="shared" si="189"/>
        <v>0</v>
      </c>
      <c r="CP70" s="115"/>
      <c r="CQ70" s="116">
        <f t="shared" si="190"/>
        <v>0</v>
      </c>
      <c r="CR70" s="115"/>
      <c r="CS70" s="116">
        <f t="shared" si="191"/>
        <v>0</v>
      </c>
      <c r="CT70" s="115"/>
      <c r="CU70" s="116">
        <f t="shared" si="192"/>
        <v>0</v>
      </c>
      <c r="CV70" s="115"/>
      <c r="CW70" s="116">
        <f t="shared" si="193"/>
        <v>0</v>
      </c>
      <c r="CX70" s="123">
        <v>0</v>
      </c>
      <c r="CY70" s="115">
        <f t="shared" si="194"/>
        <v>0</v>
      </c>
      <c r="CZ70" s="115"/>
      <c r="DA70" s="124">
        <f t="shared" si="121"/>
        <v>0</v>
      </c>
      <c r="DB70" s="115"/>
      <c r="DC70" s="116"/>
      <c r="DD70" s="125"/>
      <c r="DE70" s="115">
        <f t="shared" si="195"/>
        <v>0</v>
      </c>
      <c r="DF70" s="115"/>
      <c r="DG70" s="116">
        <f t="shared" si="196"/>
        <v>0</v>
      </c>
      <c r="DH70" s="115"/>
      <c r="DI70" s="116">
        <f t="shared" si="197"/>
        <v>0</v>
      </c>
      <c r="DJ70" s="115"/>
      <c r="DK70" s="124">
        <f t="shared" si="198"/>
        <v>0</v>
      </c>
      <c r="DL70" s="124"/>
      <c r="DM70" s="124"/>
      <c r="DN70" s="116">
        <f t="shared" si="122"/>
        <v>20</v>
      </c>
      <c r="DO70" s="116">
        <f t="shared" si="122"/>
        <v>2906958.88</v>
      </c>
    </row>
    <row r="71" spans="1:119" s="37" customFormat="1" ht="15.75" customHeight="1" x14ac:dyDescent="0.25">
      <c r="A71" s="102">
        <v>10</v>
      </c>
      <c r="B71" s="134"/>
      <c r="C71" s="135"/>
      <c r="D71" s="153" t="s">
        <v>234</v>
      </c>
      <c r="E71" s="103">
        <v>24257</v>
      </c>
      <c r="F71" s="136">
        <v>1.1000000000000001</v>
      </c>
      <c r="G71" s="104"/>
      <c r="H71" s="101"/>
      <c r="I71" s="101"/>
      <c r="J71" s="101"/>
      <c r="K71" s="105"/>
      <c r="L71" s="106">
        <v>1.4</v>
      </c>
      <c r="M71" s="106">
        <v>1.68</v>
      </c>
      <c r="N71" s="106">
        <v>2.23</v>
      </c>
      <c r="O71" s="107">
        <v>2.57</v>
      </c>
      <c r="P71" s="100">
        <f>SUM(P72:P78)</f>
        <v>0</v>
      </c>
      <c r="Q71" s="100">
        <f t="shared" ref="Q71:CB71" si="199">SUM(Q72:Q78)</f>
        <v>0</v>
      </c>
      <c r="R71" s="100">
        <f t="shared" si="199"/>
        <v>0</v>
      </c>
      <c r="S71" s="100">
        <f t="shared" si="199"/>
        <v>0</v>
      </c>
      <c r="T71" s="100">
        <f t="shared" si="199"/>
        <v>436</v>
      </c>
      <c r="U71" s="100">
        <f t="shared" si="199"/>
        <v>19659458.286034003</v>
      </c>
      <c r="V71" s="100">
        <f t="shared" si="199"/>
        <v>22</v>
      </c>
      <c r="W71" s="100">
        <f t="shared" si="199"/>
        <v>3708060.3740600003</v>
      </c>
      <c r="X71" s="100">
        <f t="shared" si="199"/>
        <v>0</v>
      </c>
      <c r="Y71" s="100">
        <f t="shared" si="199"/>
        <v>0</v>
      </c>
      <c r="Z71" s="100"/>
      <c r="AA71" s="100"/>
      <c r="AB71" s="100">
        <f t="shared" si="199"/>
        <v>0</v>
      </c>
      <c r="AC71" s="100">
        <f t="shared" si="199"/>
        <v>0</v>
      </c>
      <c r="AD71" s="100">
        <f t="shared" si="199"/>
        <v>0</v>
      </c>
      <c r="AE71" s="100">
        <f t="shared" si="199"/>
        <v>0</v>
      </c>
      <c r="AF71" s="100">
        <f t="shared" si="199"/>
        <v>0</v>
      </c>
      <c r="AG71" s="100">
        <f t="shared" si="199"/>
        <v>0</v>
      </c>
      <c r="AH71" s="100">
        <f t="shared" si="199"/>
        <v>0</v>
      </c>
      <c r="AI71" s="100">
        <f t="shared" si="199"/>
        <v>0</v>
      </c>
      <c r="AJ71" s="100">
        <f t="shared" si="199"/>
        <v>0</v>
      </c>
      <c r="AK71" s="100">
        <f t="shared" si="199"/>
        <v>0</v>
      </c>
      <c r="AL71" s="100">
        <f t="shared" si="199"/>
        <v>0</v>
      </c>
      <c r="AM71" s="100">
        <f t="shared" si="199"/>
        <v>0</v>
      </c>
      <c r="AN71" s="100">
        <f t="shared" si="199"/>
        <v>0</v>
      </c>
      <c r="AO71" s="100">
        <f t="shared" si="199"/>
        <v>0</v>
      </c>
      <c r="AP71" s="100">
        <f t="shared" si="199"/>
        <v>229</v>
      </c>
      <c r="AQ71" s="100">
        <f t="shared" si="199"/>
        <v>8456601.4763999991</v>
      </c>
      <c r="AR71" s="100">
        <f t="shared" si="199"/>
        <v>0</v>
      </c>
      <c r="AS71" s="100">
        <f t="shared" si="199"/>
        <v>0</v>
      </c>
      <c r="AT71" s="100">
        <f t="shared" si="199"/>
        <v>0</v>
      </c>
      <c r="AU71" s="100">
        <f t="shared" si="199"/>
        <v>0</v>
      </c>
      <c r="AV71" s="100">
        <f t="shared" si="199"/>
        <v>0</v>
      </c>
      <c r="AW71" s="100">
        <f t="shared" si="199"/>
        <v>0</v>
      </c>
      <c r="AX71" s="100">
        <f t="shared" si="199"/>
        <v>0</v>
      </c>
      <c r="AY71" s="100">
        <f t="shared" si="199"/>
        <v>0</v>
      </c>
      <c r="AZ71" s="100">
        <f t="shared" si="199"/>
        <v>0</v>
      </c>
      <c r="BA71" s="100">
        <f t="shared" si="199"/>
        <v>0</v>
      </c>
      <c r="BB71" s="100">
        <f t="shared" si="199"/>
        <v>0</v>
      </c>
      <c r="BC71" s="100">
        <f t="shared" si="199"/>
        <v>0</v>
      </c>
      <c r="BD71" s="100">
        <f t="shared" si="199"/>
        <v>0</v>
      </c>
      <c r="BE71" s="100">
        <f t="shared" si="199"/>
        <v>0</v>
      </c>
      <c r="BF71" s="100">
        <f t="shared" si="199"/>
        <v>0</v>
      </c>
      <c r="BG71" s="100">
        <f t="shared" si="199"/>
        <v>0</v>
      </c>
      <c r="BH71" s="100">
        <f t="shared" si="199"/>
        <v>25</v>
      </c>
      <c r="BI71" s="100">
        <f t="shared" si="199"/>
        <v>653726.14999999991</v>
      </c>
      <c r="BJ71" s="100">
        <f t="shared" si="199"/>
        <v>0</v>
      </c>
      <c r="BK71" s="100">
        <f t="shared" si="199"/>
        <v>0</v>
      </c>
      <c r="BL71" s="100">
        <f t="shared" si="199"/>
        <v>0</v>
      </c>
      <c r="BM71" s="100">
        <f t="shared" si="199"/>
        <v>0</v>
      </c>
      <c r="BN71" s="100">
        <f t="shared" si="199"/>
        <v>0</v>
      </c>
      <c r="BO71" s="100">
        <f t="shared" si="199"/>
        <v>0</v>
      </c>
      <c r="BP71" s="100">
        <f t="shared" si="199"/>
        <v>13</v>
      </c>
      <c r="BQ71" s="100">
        <f t="shared" si="199"/>
        <v>412407.81119999994</v>
      </c>
      <c r="BR71" s="100">
        <f t="shared" si="199"/>
        <v>0</v>
      </c>
      <c r="BS71" s="100">
        <f t="shared" si="199"/>
        <v>0</v>
      </c>
      <c r="BT71" s="100">
        <f t="shared" si="199"/>
        <v>14</v>
      </c>
      <c r="BU71" s="100">
        <f t="shared" si="199"/>
        <v>457234.74719999998</v>
      </c>
      <c r="BV71" s="100">
        <f t="shared" si="199"/>
        <v>9</v>
      </c>
      <c r="BW71" s="100">
        <f t="shared" si="199"/>
        <v>282409.69680000003</v>
      </c>
      <c r="BX71" s="100">
        <f t="shared" si="199"/>
        <v>0</v>
      </c>
      <c r="BY71" s="100">
        <f t="shared" si="199"/>
        <v>0</v>
      </c>
      <c r="BZ71" s="100">
        <f t="shared" si="199"/>
        <v>0</v>
      </c>
      <c r="CA71" s="100">
        <f t="shared" si="199"/>
        <v>0</v>
      </c>
      <c r="CB71" s="100">
        <f t="shared" si="199"/>
        <v>0</v>
      </c>
      <c r="CC71" s="100">
        <f t="shared" ref="CC71:DO71" si="200">SUM(CC72:CC78)</f>
        <v>0</v>
      </c>
      <c r="CD71" s="100">
        <f t="shared" si="200"/>
        <v>1</v>
      </c>
      <c r="CE71" s="100">
        <f t="shared" si="200"/>
        <v>31378.855199999998</v>
      </c>
      <c r="CF71" s="100">
        <f t="shared" si="200"/>
        <v>0</v>
      </c>
      <c r="CG71" s="100">
        <f t="shared" si="200"/>
        <v>0</v>
      </c>
      <c r="CH71" s="100">
        <f t="shared" si="200"/>
        <v>0</v>
      </c>
      <c r="CI71" s="100">
        <f t="shared" si="200"/>
        <v>0</v>
      </c>
      <c r="CJ71" s="100">
        <f t="shared" si="200"/>
        <v>0</v>
      </c>
      <c r="CK71" s="100">
        <f t="shared" si="200"/>
        <v>0</v>
      </c>
      <c r="CL71" s="100">
        <f t="shared" si="200"/>
        <v>28</v>
      </c>
      <c r="CM71" s="100">
        <f t="shared" si="200"/>
        <v>769529.06799999997</v>
      </c>
      <c r="CN71" s="100">
        <f t="shared" si="200"/>
        <v>5</v>
      </c>
      <c r="CO71" s="100">
        <f t="shared" si="200"/>
        <v>138216.386</v>
      </c>
      <c r="CP71" s="100">
        <f t="shared" si="200"/>
        <v>8</v>
      </c>
      <c r="CQ71" s="100">
        <f t="shared" si="200"/>
        <v>209192.36799999999</v>
      </c>
      <c r="CR71" s="100">
        <f t="shared" si="200"/>
        <v>40</v>
      </c>
      <c r="CS71" s="100">
        <f t="shared" si="200"/>
        <v>1304463.8376000002</v>
      </c>
      <c r="CT71" s="100">
        <f t="shared" si="200"/>
        <v>13</v>
      </c>
      <c r="CU71" s="100">
        <f t="shared" si="200"/>
        <v>407925.1176</v>
      </c>
      <c r="CV71" s="100">
        <f t="shared" si="200"/>
        <v>0</v>
      </c>
      <c r="CW71" s="100">
        <f t="shared" si="200"/>
        <v>0</v>
      </c>
      <c r="CX71" s="100">
        <f t="shared" si="200"/>
        <v>0</v>
      </c>
      <c r="CY71" s="100">
        <f t="shared" si="200"/>
        <v>0</v>
      </c>
      <c r="CZ71" s="100">
        <f t="shared" si="200"/>
        <v>0</v>
      </c>
      <c r="DA71" s="100">
        <f t="shared" si="200"/>
        <v>0</v>
      </c>
      <c r="DB71" s="100">
        <f t="shared" si="200"/>
        <v>0</v>
      </c>
      <c r="DC71" s="100">
        <f t="shared" si="200"/>
        <v>0</v>
      </c>
      <c r="DD71" s="100">
        <f t="shared" si="200"/>
        <v>0</v>
      </c>
      <c r="DE71" s="100">
        <f t="shared" si="200"/>
        <v>0</v>
      </c>
      <c r="DF71" s="100">
        <f t="shared" si="200"/>
        <v>7</v>
      </c>
      <c r="DG71" s="100">
        <f t="shared" si="200"/>
        <v>219651.98639999999</v>
      </c>
      <c r="DH71" s="100">
        <f t="shared" si="200"/>
        <v>0</v>
      </c>
      <c r="DI71" s="100">
        <f t="shared" si="200"/>
        <v>0</v>
      </c>
      <c r="DJ71" s="100">
        <f t="shared" si="200"/>
        <v>0</v>
      </c>
      <c r="DK71" s="100">
        <f t="shared" si="200"/>
        <v>0</v>
      </c>
      <c r="DL71" s="100">
        <f t="shared" si="200"/>
        <v>0</v>
      </c>
      <c r="DM71" s="100">
        <f t="shared" si="200"/>
        <v>0</v>
      </c>
      <c r="DN71" s="100">
        <f t="shared" si="200"/>
        <v>850</v>
      </c>
      <c r="DO71" s="100">
        <f t="shared" si="200"/>
        <v>36710256.160494007</v>
      </c>
    </row>
    <row r="72" spans="1:119" s="37" customFormat="1" ht="16.5" customHeight="1" x14ac:dyDescent="0.25">
      <c r="A72" s="89"/>
      <c r="B72" s="109">
        <v>47</v>
      </c>
      <c r="C72" s="110" t="s">
        <v>235</v>
      </c>
      <c r="D72" s="152" t="s">
        <v>236</v>
      </c>
      <c r="E72" s="93">
        <v>24257</v>
      </c>
      <c r="F72" s="112">
        <v>2.95</v>
      </c>
      <c r="G72" s="131">
        <v>1</v>
      </c>
      <c r="H72" s="101"/>
      <c r="I72" s="101"/>
      <c r="J72" s="101"/>
      <c r="K72" s="65"/>
      <c r="L72" s="113">
        <v>1.4</v>
      </c>
      <c r="M72" s="113">
        <v>1.68</v>
      </c>
      <c r="N72" s="113">
        <v>2.23</v>
      </c>
      <c r="O72" s="114">
        <v>2.57</v>
      </c>
      <c r="P72" s="115"/>
      <c r="Q72" s="116">
        <f t="shared" ref="Q72:Q78" si="201">(P72*$E72*$F72*$G72*$L72*$Q$13)</f>
        <v>0</v>
      </c>
      <c r="R72" s="115"/>
      <c r="S72" s="115">
        <f>(R72*$E72*$F72*$G72*$L72*$S$13)</f>
        <v>0</v>
      </c>
      <c r="T72" s="115">
        <v>67</v>
      </c>
      <c r="U72" s="116">
        <f>(T72*$E72*$F72*$G72*$L72*$U$13)</f>
        <v>8262662.1525700018</v>
      </c>
      <c r="V72" s="115">
        <v>12</v>
      </c>
      <c r="W72" s="116">
        <f>(V72*$E72*$F72*$G72*$L72*$W$13)</f>
        <v>1479879.7885199999</v>
      </c>
      <c r="X72" s="115">
        <v>0</v>
      </c>
      <c r="Y72" s="116">
        <f>(X72*$E72*$F72*$G72*$L72*$Y$13)</f>
        <v>0</v>
      </c>
      <c r="Z72" s="116"/>
      <c r="AA72" s="116"/>
      <c r="AB72" s="115"/>
      <c r="AC72" s="116">
        <f>(AB72*$E72*$F72*$G72*$L72*$AC$13)</f>
        <v>0</v>
      </c>
      <c r="AD72" s="115"/>
      <c r="AE72" s="116"/>
      <c r="AF72" s="115"/>
      <c r="AG72" s="116">
        <f>(AF72*$E72*$F72*$G72*$L72*$AG$13)</f>
        <v>0</v>
      </c>
      <c r="AH72" s="115"/>
      <c r="AI72" s="116"/>
      <c r="AJ72" s="115"/>
      <c r="AK72" s="116">
        <f t="shared" ref="AK72:AK78" si="202">(AJ72*$E72*$F72*$G72*$L72*$AK$13)</f>
        <v>0</v>
      </c>
      <c r="AL72" s="115"/>
      <c r="AM72" s="116">
        <f>(AL72*$E72*$F72*$G72*$L72*$AM$13)</f>
        <v>0</v>
      </c>
      <c r="AN72" s="115">
        <v>0</v>
      </c>
      <c r="AO72" s="115">
        <f>(AN72*$E72*$F72*$G72*$L72*$AO$13)</f>
        <v>0</v>
      </c>
      <c r="AP72" s="115">
        <v>8</v>
      </c>
      <c r="AQ72" s="116">
        <f>(AP72*$E72*$F72*$G72*$M72*$AQ$13)</f>
        <v>1057915.6896000002</v>
      </c>
      <c r="AR72" s="123">
        <v>0</v>
      </c>
      <c r="AS72" s="116">
        <f>(AR72*$E72*$F72*$G72*$M72*$AS$13)</f>
        <v>0</v>
      </c>
      <c r="AT72" s="115">
        <v>0</v>
      </c>
      <c r="AU72" s="115">
        <f>(AT72*$E72*$F72*$G72*$M72*$AU$13)</f>
        <v>0</v>
      </c>
      <c r="AV72" s="115"/>
      <c r="AW72" s="116">
        <f t="shared" ref="AW72:AW78" si="203">(AV72*$E72*$F72*$G72*$L72*$AW$13)</f>
        <v>0</v>
      </c>
      <c r="AX72" s="115">
        <v>0</v>
      </c>
      <c r="AY72" s="115">
        <f t="shared" ref="AY72:AY78" si="204">(AX72*$E72*$F72*$G72*$L72*$AY$13)</f>
        <v>0</v>
      </c>
      <c r="AZ72" s="115"/>
      <c r="BA72" s="116">
        <f t="shared" ref="BA72:BA78" si="205">(AZ72*$E72*$F72*$G72*$L72*$BA$13)</f>
        <v>0</v>
      </c>
      <c r="BB72" s="115">
        <v>0</v>
      </c>
      <c r="BC72" s="116">
        <f>(BB72*$E72*$F72*$G72*$L72*$BC$13)</f>
        <v>0</v>
      </c>
      <c r="BD72" s="115">
        <v>0</v>
      </c>
      <c r="BE72" s="116">
        <f t="shared" ref="BE72:BE78" si="206">(BD72*$E72*$F72*$G72*$L72*$BE$13)</f>
        <v>0</v>
      </c>
      <c r="BF72" s="115">
        <v>0</v>
      </c>
      <c r="BG72" s="116">
        <f>(BF72*$E72*$F72*$G72*$L72*$BG$13)</f>
        <v>0</v>
      </c>
      <c r="BH72" s="115"/>
      <c r="BI72" s="116">
        <f>(BH72*$E72*$F72*$G72*$L72*$BI$13)</f>
        <v>0</v>
      </c>
      <c r="BJ72" s="115"/>
      <c r="BK72" s="116">
        <f>(BJ72*$E72*$F72*$G72*$M72*$BK$13)</f>
        <v>0</v>
      </c>
      <c r="BL72" s="115">
        <v>0</v>
      </c>
      <c r="BM72" s="116">
        <f>(BL72*$E72*$F72*$G72*$M72*$BM$13)</f>
        <v>0</v>
      </c>
      <c r="BN72" s="115">
        <v>0</v>
      </c>
      <c r="BO72" s="116">
        <f>(BN72*$E72*$F72*$G72*$M72*$BO$13)</f>
        <v>0</v>
      </c>
      <c r="BP72" s="115"/>
      <c r="BQ72" s="116">
        <f>(BP72*$E72*$F72*$G72*$M72*$BQ$13)</f>
        <v>0</v>
      </c>
      <c r="BR72" s="115"/>
      <c r="BS72" s="116">
        <f>(BR72*$E72*$F72*$G72*$M72*$BS$13)</f>
        <v>0</v>
      </c>
      <c r="BT72" s="115">
        <v>0</v>
      </c>
      <c r="BU72" s="116">
        <f>(BT72*$E72*$F72*$G72*$M72*$BU$13)</f>
        <v>0</v>
      </c>
      <c r="BV72" s="115">
        <v>0</v>
      </c>
      <c r="BW72" s="124">
        <f>(BV72*$E72*$F72*$G72*$M72*$BW$13)</f>
        <v>0</v>
      </c>
      <c r="BX72" s="115">
        <v>0</v>
      </c>
      <c r="BY72" s="116">
        <f>(BX72*$E72*$F72*$G72*$L72*$BY$13)</f>
        <v>0</v>
      </c>
      <c r="BZ72" s="115">
        <v>0</v>
      </c>
      <c r="CA72" s="116">
        <f>(BZ72*$E72*$F72*$G72*$L72*$CA$13)</f>
        <v>0</v>
      </c>
      <c r="CB72" s="115">
        <v>0</v>
      </c>
      <c r="CC72" s="116">
        <f>(CB72*$E72*$F72*$G72*$L72*$CC$13)</f>
        <v>0</v>
      </c>
      <c r="CD72" s="115">
        <v>0</v>
      </c>
      <c r="CE72" s="116">
        <f>(CD72*$E72*$F72*$G72*$M72*$CE$13)</f>
        <v>0</v>
      </c>
      <c r="CF72" s="115">
        <v>0</v>
      </c>
      <c r="CG72" s="116">
        <f t="shared" ref="CG72:CG78" si="207">(CF72*$E72*$F72*$G72*$L72*$CG$13)</f>
        <v>0</v>
      </c>
      <c r="CH72" s="115"/>
      <c r="CI72" s="116">
        <f>(CH72*$E72*$F72*$G72*$L72*$CI$13)</f>
        <v>0</v>
      </c>
      <c r="CJ72" s="115"/>
      <c r="CK72" s="116">
        <f>(CJ72*$E72*$F72*$G72*$L72*$CK$13)</f>
        <v>0</v>
      </c>
      <c r="CL72" s="115">
        <v>0</v>
      </c>
      <c r="CM72" s="116">
        <f>(CL72*$E72*$F72*$G72*$L72*$CM$13)</f>
        <v>0</v>
      </c>
      <c r="CN72" s="115"/>
      <c r="CO72" s="116">
        <f>(CN72*$E72*$F72*$G72*$L72*$CO$13)</f>
        <v>0</v>
      </c>
      <c r="CP72" s="115"/>
      <c r="CQ72" s="116">
        <f>(CP72*$E72*$F72*$G72*$L72*$CQ$13)</f>
        <v>0</v>
      </c>
      <c r="CR72" s="115">
        <v>0</v>
      </c>
      <c r="CS72" s="116">
        <f>(CR72*$E72*$F72*$G72*$M72*$CS$13)</f>
        <v>0</v>
      </c>
      <c r="CT72" s="115">
        <v>0</v>
      </c>
      <c r="CU72" s="116">
        <f>(CT72*$E72*$F72*$G72*$M72*$CU$13)</f>
        <v>0</v>
      </c>
      <c r="CV72" s="115">
        <v>0</v>
      </c>
      <c r="CW72" s="116">
        <f>(CV72*$E72*$F72*$G72*$M72*$CW$13)</f>
        <v>0</v>
      </c>
      <c r="CX72" s="123">
        <v>0</v>
      </c>
      <c r="CY72" s="115">
        <f>(CX72*$E72*$F72*$G72*$M72*$CY$13)</f>
        <v>0</v>
      </c>
      <c r="CZ72" s="115">
        <v>0</v>
      </c>
      <c r="DA72" s="124">
        <f t="shared" ref="DA72:DA78" si="208">(CZ72*$E72*$F72*$G72*$M72*$DA$13)</f>
        <v>0</v>
      </c>
      <c r="DB72" s="115">
        <v>0</v>
      </c>
      <c r="DC72" s="116">
        <f>(DB72*$E72*$F72*$G72*$M72*$DC$13)</f>
        <v>0</v>
      </c>
      <c r="DD72" s="125"/>
      <c r="DE72" s="115">
        <f>(DD72*$E72*$F72*$G72*$M72*$DE$13)</f>
        <v>0</v>
      </c>
      <c r="DF72" s="115"/>
      <c r="DG72" s="116">
        <f>(DF72*$E72*$F72*$G72*$M72*$DG$13)</f>
        <v>0</v>
      </c>
      <c r="DH72" s="115"/>
      <c r="DI72" s="116">
        <f>(DH72*$E72*$F72*$G72*$N72*$DI$13)</f>
        <v>0</v>
      </c>
      <c r="DJ72" s="115"/>
      <c r="DK72" s="124">
        <f>(DJ72*$E72*$F72*$G72*$O72*$DK$13)</f>
        <v>0</v>
      </c>
      <c r="DL72" s="124"/>
      <c r="DM72" s="124"/>
      <c r="DN72" s="116">
        <f t="shared" ref="DN72:DO78" si="209">SUM(P72,R72,T72,V72,X72,Z72,AB72,AD72,AF72,AH72,AJ72,AL72,AR72,AV72,AX72,CB72,AN72,BB72,BD72,BF72,CP72,BH72,BJ72,AP72,BN72,AT72,CR72,BP72,CT72,BR72,BT72,BV72,CD72,BX72,BZ72,CF72,CH72,CJ72,CL72,CN72,CV72,CX72,BL72,AZ72,CZ72,DB72,DD72,DF72,DH72,DJ72,DL72)</f>
        <v>87</v>
      </c>
      <c r="DO72" s="116">
        <f t="shared" si="209"/>
        <v>10800457.630690003</v>
      </c>
    </row>
    <row r="73" spans="1:119" s="37" customFormat="1" ht="15.75" customHeight="1" x14ac:dyDescent="0.25">
      <c r="A73" s="89"/>
      <c r="B73" s="109">
        <v>48</v>
      </c>
      <c r="C73" s="110" t="s">
        <v>237</v>
      </c>
      <c r="D73" s="152" t="s">
        <v>238</v>
      </c>
      <c r="E73" s="93">
        <v>24257</v>
      </c>
      <c r="F73" s="112">
        <v>5.33</v>
      </c>
      <c r="G73" s="131">
        <v>1</v>
      </c>
      <c r="H73" s="101"/>
      <c r="I73" s="101"/>
      <c r="J73" s="101"/>
      <c r="K73" s="65"/>
      <c r="L73" s="113">
        <v>1.4</v>
      </c>
      <c r="M73" s="113">
        <v>1.68</v>
      </c>
      <c r="N73" s="113">
        <v>2.23</v>
      </c>
      <c r="O73" s="114">
        <v>2.57</v>
      </c>
      <c r="P73" s="115"/>
      <c r="Q73" s="116">
        <f t="shared" si="201"/>
        <v>0</v>
      </c>
      <c r="R73" s="115"/>
      <c r="S73" s="115">
        <f>(R73*$E73*$F73*$G73*$L73*$S$13)</f>
        <v>0</v>
      </c>
      <c r="T73" s="115">
        <v>0</v>
      </c>
      <c r="U73" s="116">
        <f>(T73*$E73*$F73*$G73*$L73*$U$13)</f>
        <v>0</v>
      </c>
      <c r="V73" s="115">
        <v>10</v>
      </c>
      <c r="W73" s="116">
        <f>(V73*$E73*$F73*$G73*$L73*$W$13)</f>
        <v>2228180.5855400003</v>
      </c>
      <c r="X73" s="115"/>
      <c r="Y73" s="116">
        <f>(X73*$E73*$F73*$G73*$L73*$Y$13)</f>
        <v>0</v>
      </c>
      <c r="Z73" s="116"/>
      <c r="AA73" s="116"/>
      <c r="AB73" s="115"/>
      <c r="AC73" s="116">
        <f>(AB73*$E73*$F73*$G73*$L73*$AC$13)</f>
        <v>0</v>
      </c>
      <c r="AD73" s="115"/>
      <c r="AE73" s="116"/>
      <c r="AF73" s="115"/>
      <c r="AG73" s="116">
        <f>(AF73*$E73*$F73*$G73*$L73*$AG$13)</f>
        <v>0</v>
      </c>
      <c r="AH73" s="115"/>
      <c r="AI73" s="116"/>
      <c r="AJ73" s="117"/>
      <c r="AK73" s="116">
        <f t="shared" si="202"/>
        <v>0</v>
      </c>
      <c r="AL73" s="115"/>
      <c r="AM73" s="116">
        <f>(AL73*$E73*$F73*$G73*$L73*$AM$13)</f>
        <v>0</v>
      </c>
      <c r="AN73" s="115"/>
      <c r="AO73" s="115">
        <f>(AN73*$E73*$F73*$G73*$L73*$AO$13)</f>
        <v>0</v>
      </c>
      <c r="AP73" s="115">
        <v>0</v>
      </c>
      <c r="AQ73" s="116">
        <f>(AP73*$E73*$F73*$G73*$M73*$AQ$13)</f>
        <v>0</v>
      </c>
      <c r="AR73" s="123">
        <v>0</v>
      </c>
      <c r="AS73" s="116">
        <f>(AR73*$E73*$F73*$G73*$M73*$AS$13)</f>
        <v>0</v>
      </c>
      <c r="AT73" s="115"/>
      <c r="AU73" s="115">
        <f>(AT73*$E73*$F73*$G73*$M73*$AU$13)</f>
        <v>0</v>
      </c>
      <c r="AV73" s="115"/>
      <c r="AW73" s="116">
        <f t="shared" si="203"/>
        <v>0</v>
      </c>
      <c r="AX73" s="115"/>
      <c r="AY73" s="115">
        <f t="shared" si="204"/>
        <v>0</v>
      </c>
      <c r="AZ73" s="115"/>
      <c r="BA73" s="116">
        <f t="shared" si="205"/>
        <v>0</v>
      </c>
      <c r="BB73" s="115"/>
      <c r="BC73" s="116">
        <f>(BB73*$E73*$F73*$G73*$L73*$BC$13)</f>
        <v>0</v>
      </c>
      <c r="BD73" s="115"/>
      <c r="BE73" s="116">
        <f t="shared" si="206"/>
        <v>0</v>
      </c>
      <c r="BF73" s="115"/>
      <c r="BG73" s="116">
        <f>(BF73*$E73*$F73*$G73*$L73*$BG$13)</f>
        <v>0</v>
      </c>
      <c r="BH73" s="115"/>
      <c r="BI73" s="116">
        <f>(BH73*$E73*$F73*$G73*$L73*$BI$13)</f>
        <v>0</v>
      </c>
      <c r="BJ73" s="115"/>
      <c r="BK73" s="116">
        <f>(BJ73*$E73*$F73*$G73*$M73*$BK$13)</f>
        <v>0</v>
      </c>
      <c r="BL73" s="115"/>
      <c r="BM73" s="116">
        <f>(BL73*$E73*$F73*$G73*$M73*$BM$13)</f>
        <v>0</v>
      </c>
      <c r="BN73" s="115"/>
      <c r="BO73" s="116">
        <f>(BN73*$E73*$F73*$G73*$M73*$BO$13)</f>
        <v>0</v>
      </c>
      <c r="BP73" s="115">
        <v>0</v>
      </c>
      <c r="BQ73" s="116">
        <f>(BP73*$E73*$F73*$G73*$M73*$BQ$13)</f>
        <v>0</v>
      </c>
      <c r="BR73" s="115"/>
      <c r="BS73" s="116">
        <f>(BR73*$E73*$F73*$G73*$M73*$BS$13)</f>
        <v>0</v>
      </c>
      <c r="BT73" s="115">
        <v>0</v>
      </c>
      <c r="BU73" s="116">
        <f>(BT73*$E73*$F73*$G73*$M73*$BU$13)</f>
        <v>0</v>
      </c>
      <c r="BV73" s="115">
        <v>0</v>
      </c>
      <c r="BW73" s="124">
        <f>(BV73*$E73*$F73*$G73*$M73*$BW$13)</f>
        <v>0</v>
      </c>
      <c r="BX73" s="115"/>
      <c r="BY73" s="116">
        <f>(BX73*$E73*$F73*$G73*$L73*$BY$13)</f>
        <v>0</v>
      </c>
      <c r="BZ73" s="115"/>
      <c r="CA73" s="116">
        <f>(BZ73*$E73*$F73*$G73*$L73*$CA$13)</f>
        <v>0</v>
      </c>
      <c r="CB73" s="115"/>
      <c r="CC73" s="116">
        <f>(CB73*$E73*$F73*$G73*$L73*$CC$13)</f>
        <v>0</v>
      </c>
      <c r="CD73" s="115">
        <v>0</v>
      </c>
      <c r="CE73" s="116">
        <f>(CD73*$E73*$F73*$G73*$M73*$CE$13)</f>
        <v>0</v>
      </c>
      <c r="CF73" s="115"/>
      <c r="CG73" s="116">
        <f t="shared" si="207"/>
        <v>0</v>
      </c>
      <c r="CH73" s="115"/>
      <c r="CI73" s="116">
        <f>(CH73*$E73*$F73*$G73*$L73*$CI$13)</f>
        <v>0</v>
      </c>
      <c r="CJ73" s="115"/>
      <c r="CK73" s="116">
        <f>(CJ73*$E73*$F73*$G73*$L73*$CK$13)</f>
        <v>0</v>
      </c>
      <c r="CL73" s="115">
        <v>0</v>
      </c>
      <c r="CM73" s="116">
        <f>(CL73*$E73*$F73*$G73*$L73*$CM$13)</f>
        <v>0</v>
      </c>
      <c r="CN73" s="115"/>
      <c r="CO73" s="116">
        <f>(CN73*$E73*$F73*$G73*$L73*$CO$13)</f>
        <v>0</v>
      </c>
      <c r="CP73" s="115"/>
      <c r="CQ73" s="116">
        <f>(CP73*$E73*$F73*$G73*$L73*$CQ$13)</f>
        <v>0</v>
      </c>
      <c r="CR73" s="115">
        <v>0</v>
      </c>
      <c r="CS73" s="116">
        <f>(CR73*$E73*$F73*$G73*$M73*$CS$13)</f>
        <v>0</v>
      </c>
      <c r="CT73" s="115">
        <v>0</v>
      </c>
      <c r="CU73" s="116">
        <f>(CT73*$E73*$F73*$G73*$M73*$CU$13)</f>
        <v>0</v>
      </c>
      <c r="CV73" s="115"/>
      <c r="CW73" s="116">
        <f>(CV73*$E73*$F73*$G73*$M73*$CW$13)</f>
        <v>0</v>
      </c>
      <c r="CX73" s="123">
        <v>0</v>
      </c>
      <c r="CY73" s="115">
        <f>(CX73*$E73*$F73*$G73*$M73*$CY$13)</f>
        <v>0</v>
      </c>
      <c r="CZ73" s="115"/>
      <c r="DA73" s="124">
        <f t="shared" si="208"/>
        <v>0</v>
      </c>
      <c r="DB73" s="115"/>
      <c r="DC73" s="116">
        <f>(DB73*$E73*$F73*$G73*$M73*$DC$13)</f>
        <v>0</v>
      </c>
      <c r="DD73" s="125"/>
      <c r="DE73" s="115">
        <f>(DD73*$E73*$F73*$G73*$M73*$DE$13)</f>
        <v>0</v>
      </c>
      <c r="DF73" s="115"/>
      <c r="DG73" s="116">
        <f>(DF73*$E73*$F73*$G73*$M73*$DG$13)</f>
        <v>0</v>
      </c>
      <c r="DH73" s="115"/>
      <c r="DI73" s="116">
        <f>(DH73*$E73*$F73*$G73*$N73*$DI$13)</f>
        <v>0</v>
      </c>
      <c r="DJ73" s="115"/>
      <c r="DK73" s="124">
        <f>(DJ73*$E73*$F73*$G73*$O73*$DK$13)</f>
        <v>0</v>
      </c>
      <c r="DL73" s="124"/>
      <c r="DM73" s="124"/>
      <c r="DN73" s="116">
        <f t="shared" si="209"/>
        <v>10</v>
      </c>
      <c r="DO73" s="116">
        <f t="shared" si="209"/>
        <v>2228180.5855400003</v>
      </c>
    </row>
    <row r="74" spans="1:119" s="37" customFormat="1" ht="15.75" customHeight="1" x14ac:dyDescent="0.25">
      <c r="A74" s="89"/>
      <c r="B74" s="109">
        <v>49</v>
      </c>
      <c r="C74" s="110" t="s">
        <v>239</v>
      </c>
      <c r="D74" s="152" t="s">
        <v>240</v>
      </c>
      <c r="E74" s="93">
        <v>24257</v>
      </c>
      <c r="F74" s="112">
        <v>0.77</v>
      </c>
      <c r="G74" s="131">
        <v>1</v>
      </c>
      <c r="H74" s="101"/>
      <c r="I74" s="101"/>
      <c r="J74" s="101"/>
      <c r="K74" s="65"/>
      <c r="L74" s="113">
        <v>1.4</v>
      </c>
      <c r="M74" s="113">
        <v>1.68</v>
      </c>
      <c r="N74" s="113">
        <v>2.23</v>
      </c>
      <c r="O74" s="114">
        <v>2.57</v>
      </c>
      <c r="P74" s="115"/>
      <c r="Q74" s="116">
        <f>(P74*$E74*$F74*$G74*$L74)</f>
        <v>0</v>
      </c>
      <c r="R74" s="115"/>
      <c r="S74" s="115">
        <f>(R74*$E74*$F74*$G74*$L74)</f>
        <v>0</v>
      </c>
      <c r="T74" s="115">
        <v>166</v>
      </c>
      <c r="U74" s="116">
        <f>(T74*$E74*$F74*$G74*$L74)</f>
        <v>4340741.6359999999</v>
      </c>
      <c r="V74" s="115"/>
      <c r="W74" s="116">
        <f>(V74*$E74*$F74*$G74*$L74)</f>
        <v>0</v>
      </c>
      <c r="X74" s="115"/>
      <c r="Y74" s="116">
        <f>(X74*$E74*$F74*$G74*$L74)</f>
        <v>0</v>
      </c>
      <c r="Z74" s="116"/>
      <c r="AA74" s="116"/>
      <c r="AB74" s="115"/>
      <c r="AC74" s="116">
        <f>(AB74*$E74*$F74*$G74*$L74)</f>
        <v>0</v>
      </c>
      <c r="AD74" s="115"/>
      <c r="AE74" s="116"/>
      <c r="AF74" s="115"/>
      <c r="AG74" s="116">
        <f>(AF74*$E74*$F74*$G74*$L74)</f>
        <v>0</v>
      </c>
      <c r="AH74" s="115"/>
      <c r="AI74" s="116"/>
      <c r="AJ74" s="117"/>
      <c r="AK74" s="116">
        <f t="shared" si="202"/>
        <v>0</v>
      </c>
      <c r="AL74" s="115"/>
      <c r="AM74" s="116">
        <f>(AL74*$E74*$F74*$G74*$L74)</f>
        <v>0</v>
      </c>
      <c r="AN74" s="115"/>
      <c r="AO74" s="115">
        <f>(AN74*$E74*$F74*$G74*$L74)</f>
        <v>0</v>
      </c>
      <c r="AP74" s="115">
        <v>120</v>
      </c>
      <c r="AQ74" s="116">
        <f>(AP74*$E74*$F74*$G74*$M74)</f>
        <v>3765462.6240000003</v>
      </c>
      <c r="AR74" s="123">
        <v>0</v>
      </c>
      <c r="AS74" s="116">
        <f>(AR74*$E74*$F74*$G74*$M74)</f>
        <v>0</v>
      </c>
      <c r="AT74" s="115"/>
      <c r="AU74" s="122">
        <f>(AT74*$E74*$F74*$G74*$M74)</f>
        <v>0</v>
      </c>
      <c r="AV74" s="151"/>
      <c r="AW74" s="116">
        <f t="shared" si="203"/>
        <v>0</v>
      </c>
      <c r="AX74" s="115"/>
      <c r="AY74" s="115">
        <f t="shared" si="204"/>
        <v>0</v>
      </c>
      <c r="AZ74" s="115"/>
      <c r="BA74" s="116">
        <f t="shared" si="205"/>
        <v>0</v>
      </c>
      <c r="BB74" s="115"/>
      <c r="BC74" s="116">
        <f>(BB74*$E74*$F74*$G74*$L74)</f>
        <v>0</v>
      </c>
      <c r="BD74" s="115"/>
      <c r="BE74" s="116">
        <f t="shared" si="206"/>
        <v>0</v>
      </c>
      <c r="BF74" s="115"/>
      <c r="BG74" s="116"/>
      <c r="BH74" s="115">
        <v>25</v>
      </c>
      <c r="BI74" s="116">
        <f>(BH74*$E74*$F74*$G74*$L74)</f>
        <v>653726.14999999991</v>
      </c>
      <c r="BJ74" s="115"/>
      <c r="BK74" s="116">
        <f>(BJ74*$E74*$F74*$G74*$M74)</f>
        <v>0</v>
      </c>
      <c r="BL74" s="115"/>
      <c r="BM74" s="116">
        <f>(BL74*$E74*$F74*$G74*$M74)</f>
        <v>0</v>
      </c>
      <c r="BN74" s="115"/>
      <c r="BO74" s="116">
        <f>(BN74*$E74*$F74*$G74*$M74)</f>
        <v>0</v>
      </c>
      <c r="BP74" s="115">
        <v>12</v>
      </c>
      <c r="BQ74" s="116">
        <f>(BP74*$E74*$F74*$G74*$M74)</f>
        <v>376546.26239999995</v>
      </c>
      <c r="BR74" s="115"/>
      <c r="BS74" s="116">
        <f>(BR74*$E74*$F74*$G74*$M74)</f>
        <v>0</v>
      </c>
      <c r="BT74" s="115">
        <v>10</v>
      </c>
      <c r="BU74" s="116">
        <f>(BT74*$E74*$F74*$G74*$M74)</f>
        <v>313788.55199999997</v>
      </c>
      <c r="BV74" s="115">
        <v>9</v>
      </c>
      <c r="BW74" s="124">
        <f>(BV74*$E74*$F74*$G74*$M74)</f>
        <v>282409.69680000003</v>
      </c>
      <c r="BX74" s="115"/>
      <c r="BY74" s="116">
        <f>(BX74*$E74*$F74*$G74*$L74)</f>
        <v>0</v>
      </c>
      <c r="BZ74" s="115"/>
      <c r="CA74" s="116">
        <f>(BZ74*$E74*$F74*$G74*$L74)</f>
        <v>0</v>
      </c>
      <c r="CB74" s="115"/>
      <c r="CC74" s="116">
        <f>(CB74*$E74*$F74*$G74*$L74)</f>
        <v>0</v>
      </c>
      <c r="CD74" s="115">
        <v>1</v>
      </c>
      <c r="CE74" s="116">
        <f>(CD74*$E74*$F74*$G74*$M74)</f>
        <v>31378.855199999998</v>
      </c>
      <c r="CF74" s="115"/>
      <c r="CG74" s="116">
        <f t="shared" si="207"/>
        <v>0</v>
      </c>
      <c r="CH74" s="115"/>
      <c r="CI74" s="116">
        <f>(CH74*$E74*$F74*$G74*$L74)</f>
        <v>0</v>
      </c>
      <c r="CJ74" s="115"/>
      <c r="CK74" s="116">
        <f>(CJ74*$E74*$F74*$G74*$L74)</f>
        <v>0</v>
      </c>
      <c r="CL74" s="115">
        <v>18</v>
      </c>
      <c r="CM74" s="116">
        <f>(CL74*$E74*$F74*$G74*$L74)</f>
        <v>470682.82799999998</v>
      </c>
      <c r="CN74" s="115">
        <v>3</v>
      </c>
      <c r="CO74" s="116">
        <f>(CN74*$E74*$F74*$G74*$L74)</f>
        <v>78447.137999999992</v>
      </c>
      <c r="CP74" s="115">
        <v>8</v>
      </c>
      <c r="CQ74" s="116">
        <f>(CP74*$E74*$F74*$G74*$L74)</f>
        <v>209192.36799999999</v>
      </c>
      <c r="CR74" s="115">
        <v>29</v>
      </c>
      <c r="CS74" s="116">
        <f>(CR74*$E74*$F74*$G74*$M74)</f>
        <v>909986.80080000008</v>
      </c>
      <c r="CT74" s="115">
        <v>13</v>
      </c>
      <c r="CU74" s="116">
        <f>(CT74*$E74*$F74*$G74*$M74)</f>
        <v>407925.1176</v>
      </c>
      <c r="CV74" s="115"/>
      <c r="CW74" s="116">
        <f>(CV74*$E74*$F74*$G74*$M74)</f>
        <v>0</v>
      </c>
      <c r="CX74" s="123">
        <v>0</v>
      </c>
      <c r="CY74" s="115">
        <f>(CX74*$E74*$F74*$G74*$M74)</f>
        <v>0</v>
      </c>
      <c r="CZ74" s="115"/>
      <c r="DA74" s="124">
        <f t="shared" si="208"/>
        <v>0</v>
      </c>
      <c r="DB74" s="115"/>
      <c r="DC74" s="116"/>
      <c r="DD74" s="125"/>
      <c r="DE74" s="115">
        <f>(DD74*$E74*$F74*$G74*$M74)</f>
        <v>0</v>
      </c>
      <c r="DF74" s="115">
        <v>7</v>
      </c>
      <c r="DG74" s="116">
        <f>(DF74*$E74*$F74*$G74*$M74)</f>
        <v>219651.98639999999</v>
      </c>
      <c r="DH74" s="115"/>
      <c r="DI74" s="116">
        <f>(DH74*$E74*$F74*$G74*$N74)</f>
        <v>0</v>
      </c>
      <c r="DJ74" s="115"/>
      <c r="DK74" s="124">
        <f>(DJ74*$E74*$F74*$G74*$O74)</f>
        <v>0</v>
      </c>
      <c r="DL74" s="124"/>
      <c r="DM74" s="124"/>
      <c r="DN74" s="116">
        <f t="shared" si="209"/>
        <v>421</v>
      </c>
      <c r="DO74" s="116">
        <f t="shared" si="209"/>
        <v>12059940.015199998</v>
      </c>
    </row>
    <row r="75" spans="1:119" s="37" customFormat="1" ht="15.75" customHeight="1" x14ac:dyDescent="0.25">
      <c r="A75" s="89"/>
      <c r="B75" s="109">
        <v>50</v>
      </c>
      <c r="C75" s="110" t="s">
        <v>241</v>
      </c>
      <c r="D75" s="152" t="s">
        <v>242</v>
      </c>
      <c r="E75" s="93">
        <v>24257</v>
      </c>
      <c r="F75" s="112">
        <v>0.97</v>
      </c>
      <c r="G75" s="131">
        <v>1</v>
      </c>
      <c r="H75" s="101"/>
      <c r="I75" s="101"/>
      <c r="J75" s="101"/>
      <c r="K75" s="65"/>
      <c r="L75" s="113">
        <v>1.4</v>
      </c>
      <c r="M75" s="113">
        <v>1.68</v>
      </c>
      <c r="N75" s="113">
        <v>2.23</v>
      </c>
      <c r="O75" s="114">
        <v>2.57</v>
      </c>
      <c r="P75" s="115"/>
      <c r="Q75" s="116">
        <f t="shared" si="201"/>
        <v>0</v>
      </c>
      <c r="R75" s="115"/>
      <c r="S75" s="115">
        <f>(R75*$E75*$F75*$G75*$L75*$S$13)</f>
        <v>0</v>
      </c>
      <c r="T75" s="115">
        <v>44</v>
      </c>
      <c r="U75" s="116">
        <f>(T75*$E75*$F75*$G75*$L75*$U$13)</f>
        <v>1784216.6489840001</v>
      </c>
      <c r="V75" s="115"/>
      <c r="W75" s="116">
        <f>(V75*$E75*$F75*$G75*$L75*$W$13)</f>
        <v>0</v>
      </c>
      <c r="X75" s="115"/>
      <c r="Y75" s="116">
        <f>(X75*$E75*$F75*$G75*$L75*$Y$13)</f>
        <v>0</v>
      </c>
      <c r="Z75" s="116"/>
      <c r="AA75" s="116"/>
      <c r="AB75" s="115"/>
      <c r="AC75" s="116">
        <f>(AB75*$E75*$F75*$G75*$L75*$AC$13)</f>
        <v>0</v>
      </c>
      <c r="AD75" s="115"/>
      <c r="AE75" s="116"/>
      <c r="AF75" s="115"/>
      <c r="AG75" s="116">
        <f>(AF75*$E75*$F75*$G75*$L75*$AG$13)</f>
        <v>0</v>
      </c>
      <c r="AH75" s="115"/>
      <c r="AI75" s="116"/>
      <c r="AJ75" s="117"/>
      <c r="AK75" s="116">
        <f t="shared" si="202"/>
        <v>0</v>
      </c>
      <c r="AL75" s="115"/>
      <c r="AM75" s="116">
        <f>(AL75*$E75*$F75*$G75*$L75*$AM$13)</f>
        <v>0</v>
      </c>
      <c r="AN75" s="115"/>
      <c r="AO75" s="115">
        <f>(AN75*$E75*$F75*$G75*$L75*$AO$13)</f>
        <v>0</v>
      </c>
      <c r="AP75" s="115">
        <v>0</v>
      </c>
      <c r="AQ75" s="116">
        <f>(AP75*$E75*$F75*$G75*$M75*$AQ$13)</f>
        <v>0</v>
      </c>
      <c r="AR75" s="123">
        <v>0</v>
      </c>
      <c r="AS75" s="116">
        <f>(AR75*$E75*$F75*$G75*$M75*$AS$13)</f>
        <v>0</v>
      </c>
      <c r="AT75" s="115"/>
      <c r="AU75" s="115">
        <f>(AT75*$E75*$F75*$G75*$M75*$AU$13)</f>
        <v>0</v>
      </c>
      <c r="AV75" s="115"/>
      <c r="AW75" s="116">
        <f t="shared" si="203"/>
        <v>0</v>
      </c>
      <c r="AX75" s="115"/>
      <c r="AY75" s="115">
        <f t="shared" si="204"/>
        <v>0</v>
      </c>
      <c r="AZ75" s="115"/>
      <c r="BA75" s="116">
        <f t="shared" si="205"/>
        <v>0</v>
      </c>
      <c r="BB75" s="115"/>
      <c r="BC75" s="116">
        <f>(BB75*$E75*$F75*$G75*$L75*$BC$13)</f>
        <v>0</v>
      </c>
      <c r="BD75" s="115"/>
      <c r="BE75" s="116">
        <f t="shared" si="206"/>
        <v>0</v>
      </c>
      <c r="BF75" s="115"/>
      <c r="BG75" s="116">
        <f>(BF75*$E75*$F75*$G75*$L75*$BG$13)</f>
        <v>0</v>
      </c>
      <c r="BH75" s="115"/>
      <c r="BI75" s="116">
        <f>(BH75*$E75*$F75*$G75*$L75*$BI$13)</f>
        <v>0</v>
      </c>
      <c r="BJ75" s="115"/>
      <c r="BK75" s="116">
        <f>(BJ75*$E75*$F75*$G75*$M75*$BK$13)</f>
        <v>0</v>
      </c>
      <c r="BL75" s="115"/>
      <c r="BM75" s="116">
        <f>(BL75*$E75*$F75*$G75*$M75*$BM$13)</f>
        <v>0</v>
      </c>
      <c r="BN75" s="115"/>
      <c r="BO75" s="116">
        <f>(BN75*$E75*$F75*$G75*$M75*$BO$13)</f>
        <v>0</v>
      </c>
      <c r="BP75" s="115"/>
      <c r="BQ75" s="116">
        <f>(BP75*$E75*$F75*$G75*$M75*$BQ$13)</f>
        <v>0</v>
      </c>
      <c r="BR75" s="115"/>
      <c r="BS75" s="116">
        <f>(BR75*$E75*$F75*$G75*$M75*$BS$13)</f>
        <v>0</v>
      </c>
      <c r="BT75" s="115">
        <v>0</v>
      </c>
      <c r="BU75" s="116">
        <f>(BT75*$E75*$F75*$G75*$M75*$BU$13)</f>
        <v>0</v>
      </c>
      <c r="BV75" s="115">
        <v>0</v>
      </c>
      <c r="BW75" s="124">
        <f>(BV75*$E75*$F75*$G75*$M75*$BW$13)</f>
        <v>0</v>
      </c>
      <c r="BX75" s="115"/>
      <c r="BY75" s="116">
        <f>(BX75*$E75*$F75*$G75*$L75*$BY$13)</f>
        <v>0</v>
      </c>
      <c r="BZ75" s="115"/>
      <c r="CA75" s="116">
        <f>(BZ75*$E75*$F75*$G75*$L75*$CA$13)</f>
        <v>0</v>
      </c>
      <c r="CB75" s="115"/>
      <c r="CC75" s="116">
        <f>(CB75*$E75*$F75*$G75*$L75*$CC$13)</f>
        <v>0</v>
      </c>
      <c r="CD75" s="115">
        <v>0</v>
      </c>
      <c r="CE75" s="116">
        <f>(CD75*$E75*$F75*$G75*$M75*$CE$13)</f>
        <v>0</v>
      </c>
      <c r="CF75" s="115"/>
      <c r="CG75" s="116">
        <f t="shared" si="207"/>
        <v>0</v>
      </c>
      <c r="CH75" s="115"/>
      <c r="CI75" s="116">
        <f>(CH75*$E75*$F75*$G75*$L75*$CI$13)</f>
        <v>0</v>
      </c>
      <c r="CJ75" s="115"/>
      <c r="CK75" s="116">
        <f>(CJ75*$E75*$F75*$G75*$L75*$CK$13)</f>
        <v>0</v>
      </c>
      <c r="CL75" s="115">
        <v>0</v>
      </c>
      <c r="CM75" s="116">
        <f>(CL75*$E75*$F75*$G75*$L75*$CM$13)</f>
        <v>0</v>
      </c>
      <c r="CN75" s="115"/>
      <c r="CO75" s="116">
        <f>(CN75*$E75*$F75*$G75*$L75*$CO$13)</f>
        <v>0</v>
      </c>
      <c r="CP75" s="115"/>
      <c r="CQ75" s="116">
        <f>(CP75*$E75*$F75*$G75*$L75*$CQ$13)</f>
        <v>0</v>
      </c>
      <c r="CR75" s="115">
        <v>0</v>
      </c>
      <c r="CS75" s="116">
        <f>(CR75*$E75*$F75*$G75*$M75*$CS$13)</f>
        <v>0</v>
      </c>
      <c r="CT75" s="115">
        <v>0</v>
      </c>
      <c r="CU75" s="116">
        <f>(CT75*$E75*$F75*$G75*$M75*$CU$13)</f>
        <v>0</v>
      </c>
      <c r="CV75" s="115"/>
      <c r="CW75" s="116">
        <f>(CV75*$E75*$F75*$G75*$M75*$CW$13)</f>
        <v>0</v>
      </c>
      <c r="CX75" s="123">
        <v>0</v>
      </c>
      <c r="CY75" s="115">
        <f>(CX75*$E75*$F75*$G75*$M75*$CY$13)</f>
        <v>0</v>
      </c>
      <c r="CZ75" s="115"/>
      <c r="DA75" s="124">
        <f t="shared" si="208"/>
        <v>0</v>
      </c>
      <c r="DB75" s="115"/>
      <c r="DC75" s="116">
        <f>(DB75*$E75*$F75*$G75*$M75*$DC$13)</f>
        <v>0</v>
      </c>
      <c r="DD75" s="125"/>
      <c r="DE75" s="115">
        <f>(DD75*$E75*$F75*$G75*$M75*$DE$13)</f>
        <v>0</v>
      </c>
      <c r="DF75" s="115"/>
      <c r="DG75" s="116">
        <f>(DF75*$E75*$F75*$G75*$M75*$DG$13)</f>
        <v>0</v>
      </c>
      <c r="DH75" s="115"/>
      <c r="DI75" s="116">
        <f>(DH75*$E75*$F75*$G75*$N75*$DI$13)</f>
        <v>0</v>
      </c>
      <c r="DJ75" s="115"/>
      <c r="DK75" s="124">
        <f>(DJ75*$E75*$F75*$G75*$O75*$DK$13)</f>
        <v>0</v>
      </c>
      <c r="DL75" s="124"/>
      <c r="DM75" s="124"/>
      <c r="DN75" s="116">
        <f t="shared" si="209"/>
        <v>44</v>
      </c>
      <c r="DO75" s="116">
        <f t="shared" si="209"/>
        <v>1784216.6489840001</v>
      </c>
    </row>
    <row r="76" spans="1:119" s="37" customFormat="1" ht="15.75" customHeight="1" x14ac:dyDescent="0.25">
      <c r="A76" s="89"/>
      <c r="B76" s="109">
        <v>51</v>
      </c>
      <c r="C76" s="110" t="s">
        <v>243</v>
      </c>
      <c r="D76" s="152" t="s">
        <v>244</v>
      </c>
      <c r="E76" s="93">
        <v>24257</v>
      </c>
      <c r="F76" s="112">
        <v>0.88</v>
      </c>
      <c r="G76" s="131">
        <v>1</v>
      </c>
      <c r="H76" s="101"/>
      <c r="I76" s="101"/>
      <c r="J76" s="101"/>
      <c r="K76" s="65"/>
      <c r="L76" s="113">
        <v>1.4</v>
      </c>
      <c r="M76" s="113">
        <v>1.68</v>
      </c>
      <c r="N76" s="113">
        <v>2.23</v>
      </c>
      <c r="O76" s="114">
        <v>2.57</v>
      </c>
      <c r="P76" s="115"/>
      <c r="Q76" s="116">
        <f>(P76*$E76*$F76*$G76*$L76)</f>
        <v>0</v>
      </c>
      <c r="R76" s="115"/>
      <c r="S76" s="115">
        <f>(R76*$E76*$F76*$G76*$L76)</f>
        <v>0</v>
      </c>
      <c r="T76" s="115">
        <v>135</v>
      </c>
      <c r="U76" s="116">
        <f>(T76*$E76*$F76*$G76*$L76)</f>
        <v>4034424.2399999998</v>
      </c>
      <c r="V76" s="115"/>
      <c r="W76" s="116">
        <f>(V76*$E76*$F76*$G76*$L76)</f>
        <v>0</v>
      </c>
      <c r="X76" s="115"/>
      <c r="Y76" s="116">
        <f>(X76*$E76*$F76*$G76*$L76)</f>
        <v>0</v>
      </c>
      <c r="Z76" s="116"/>
      <c r="AA76" s="116"/>
      <c r="AB76" s="115"/>
      <c r="AC76" s="116">
        <f>(AB76*$E76*$F76*$G76*$L76)</f>
        <v>0</v>
      </c>
      <c r="AD76" s="115"/>
      <c r="AE76" s="116"/>
      <c r="AF76" s="115"/>
      <c r="AG76" s="116">
        <f>(AF76*$E76*$F76*$G76*$L76)</f>
        <v>0</v>
      </c>
      <c r="AH76" s="115"/>
      <c r="AI76" s="116"/>
      <c r="AJ76" s="117"/>
      <c r="AK76" s="116">
        <f t="shared" si="202"/>
        <v>0</v>
      </c>
      <c r="AL76" s="115"/>
      <c r="AM76" s="116">
        <f>(AL76*$E76*$F76*$G76*$L76)</f>
        <v>0</v>
      </c>
      <c r="AN76" s="115"/>
      <c r="AO76" s="115">
        <f>(AN76*$E76*$F76*$G76*$L76)</f>
        <v>0</v>
      </c>
      <c r="AP76" s="115">
        <v>100</v>
      </c>
      <c r="AQ76" s="116">
        <f>(AP76*$E76*$F76*$G76*$M76)</f>
        <v>3586154.88</v>
      </c>
      <c r="AR76" s="123">
        <v>0</v>
      </c>
      <c r="AS76" s="116">
        <f>(AR76*$E76*$F76*$G76*$M76)</f>
        <v>0</v>
      </c>
      <c r="AT76" s="115"/>
      <c r="AU76" s="122">
        <f>(AT76*$E76*$F76*$G76*$M76)</f>
        <v>0</v>
      </c>
      <c r="AV76" s="151"/>
      <c r="AW76" s="116">
        <f t="shared" si="203"/>
        <v>0</v>
      </c>
      <c r="AX76" s="115"/>
      <c r="AY76" s="115">
        <f t="shared" si="204"/>
        <v>0</v>
      </c>
      <c r="AZ76" s="115"/>
      <c r="BA76" s="116">
        <f t="shared" si="205"/>
        <v>0</v>
      </c>
      <c r="BB76" s="115"/>
      <c r="BC76" s="116">
        <f>(BB76*$E76*$F76*$G76*$L76)</f>
        <v>0</v>
      </c>
      <c r="BD76" s="115"/>
      <c r="BE76" s="116">
        <f t="shared" si="206"/>
        <v>0</v>
      </c>
      <c r="BF76" s="115"/>
      <c r="BG76" s="116"/>
      <c r="BH76" s="115"/>
      <c r="BI76" s="116">
        <f>(BH76*$E76*$F76*$G76*$L76)</f>
        <v>0</v>
      </c>
      <c r="BJ76" s="115"/>
      <c r="BK76" s="116">
        <f>(BJ76*$E76*$F76*$G76*$M76)</f>
        <v>0</v>
      </c>
      <c r="BL76" s="115"/>
      <c r="BM76" s="116">
        <f>(BL76*$E76*$F76*$G76*$M76)</f>
        <v>0</v>
      </c>
      <c r="BN76" s="115"/>
      <c r="BO76" s="116">
        <f>(BN76*$E76*$F76*$G76*$M76)</f>
        <v>0</v>
      </c>
      <c r="BP76" s="115">
        <v>1</v>
      </c>
      <c r="BQ76" s="116">
        <f>(BP76*$E76*$F76*$G76*$M76)</f>
        <v>35861.548799999997</v>
      </c>
      <c r="BR76" s="115"/>
      <c r="BS76" s="116">
        <f>(BR76*$E76*$F76*$G76*$M76)</f>
        <v>0</v>
      </c>
      <c r="BT76" s="115">
        <v>4</v>
      </c>
      <c r="BU76" s="116">
        <f>(BT76*$E76*$F76*$G76*$M76)</f>
        <v>143446.19519999999</v>
      </c>
      <c r="BV76" s="115">
        <v>0</v>
      </c>
      <c r="BW76" s="124">
        <f>(BV76*$E76*$F76*$G76*$M76)</f>
        <v>0</v>
      </c>
      <c r="BX76" s="115"/>
      <c r="BY76" s="116">
        <f>(BX76*$E76*$F76*$G76*$L76)</f>
        <v>0</v>
      </c>
      <c r="BZ76" s="115"/>
      <c r="CA76" s="116">
        <f>(BZ76*$E76*$F76*$G76*$L76)</f>
        <v>0</v>
      </c>
      <c r="CB76" s="115"/>
      <c r="CC76" s="116">
        <f>(CB76*$E76*$F76*$G76*$L76)</f>
        <v>0</v>
      </c>
      <c r="CD76" s="115"/>
      <c r="CE76" s="116">
        <f>(CD76*$E76*$F76*$G76*$M76)</f>
        <v>0</v>
      </c>
      <c r="CF76" s="115"/>
      <c r="CG76" s="116">
        <f t="shared" si="207"/>
        <v>0</v>
      </c>
      <c r="CH76" s="115"/>
      <c r="CI76" s="116">
        <f>(CH76*$E76*$F76*$G76*$L76)</f>
        <v>0</v>
      </c>
      <c r="CJ76" s="115"/>
      <c r="CK76" s="116">
        <f>(CJ76*$E76*$F76*$G76*$L76)</f>
        <v>0</v>
      </c>
      <c r="CL76" s="115">
        <v>10</v>
      </c>
      <c r="CM76" s="116">
        <f>(CL76*$E76*$F76*$G76*$L76)</f>
        <v>298846.24</v>
      </c>
      <c r="CN76" s="115">
        <v>2</v>
      </c>
      <c r="CO76" s="116">
        <f>(CN76*$E76*$F76*$G76*$L76)</f>
        <v>59769.247999999992</v>
      </c>
      <c r="CP76" s="115"/>
      <c r="CQ76" s="116">
        <f>(CP76*$E76*$F76*$G76*$L76)</f>
        <v>0</v>
      </c>
      <c r="CR76" s="115">
        <v>11</v>
      </c>
      <c r="CS76" s="116">
        <f>(CR76*$E76*$F76*$G76*$M76)</f>
        <v>394477.0368</v>
      </c>
      <c r="CT76" s="115">
        <v>0</v>
      </c>
      <c r="CU76" s="116">
        <f>(CT76*$E76*$F76*$G76*$M76)</f>
        <v>0</v>
      </c>
      <c r="CV76" s="115"/>
      <c r="CW76" s="116">
        <f>(CV76*$E76*$F76*$G76*$M76)</f>
        <v>0</v>
      </c>
      <c r="CX76" s="123">
        <v>0</v>
      </c>
      <c r="CY76" s="115">
        <f>(CX76*$E76*$F76*$G76*$M76)</f>
        <v>0</v>
      </c>
      <c r="CZ76" s="115"/>
      <c r="DA76" s="124">
        <f t="shared" si="208"/>
        <v>0</v>
      </c>
      <c r="DB76" s="115"/>
      <c r="DC76" s="116"/>
      <c r="DD76" s="125"/>
      <c r="DE76" s="115">
        <f>(DD76*$E76*$F76*$G76*$M76)</f>
        <v>0</v>
      </c>
      <c r="DF76" s="115"/>
      <c r="DG76" s="116">
        <f>(DF76*$E76*$F76*$G76*$M76)</f>
        <v>0</v>
      </c>
      <c r="DH76" s="115"/>
      <c r="DI76" s="116">
        <f>(DH76*$E76*$F76*$G76*$N76)</f>
        <v>0</v>
      </c>
      <c r="DJ76" s="115"/>
      <c r="DK76" s="124">
        <f>(DJ76*$E76*$F76*$G76*$O76)</f>
        <v>0</v>
      </c>
      <c r="DL76" s="124"/>
      <c r="DM76" s="124"/>
      <c r="DN76" s="116">
        <f t="shared" si="209"/>
        <v>263</v>
      </c>
      <c r="DO76" s="116">
        <f t="shared" si="209"/>
        <v>8552979.3887999989</v>
      </c>
    </row>
    <row r="77" spans="1:119" s="37" customFormat="1" ht="15.75" customHeight="1" x14ac:dyDescent="0.25">
      <c r="A77" s="89"/>
      <c r="B77" s="109">
        <v>52</v>
      </c>
      <c r="C77" s="110" t="s">
        <v>245</v>
      </c>
      <c r="D77" s="152" t="s">
        <v>246</v>
      </c>
      <c r="E77" s="93">
        <v>24257</v>
      </c>
      <c r="F77" s="112">
        <v>1.05</v>
      </c>
      <c r="G77" s="131">
        <v>1</v>
      </c>
      <c r="H77" s="101"/>
      <c r="I77" s="101"/>
      <c r="J77" s="101"/>
      <c r="K77" s="65"/>
      <c r="L77" s="113">
        <v>1.4</v>
      </c>
      <c r="M77" s="113">
        <v>1.68</v>
      </c>
      <c r="N77" s="113">
        <v>2.23</v>
      </c>
      <c r="O77" s="114">
        <v>2.57</v>
      </c>
      <c r="P77" s="115"/>
      <c r="Q77" s="116">
        <f t="shared" si="201"/>
        <v>0</v>
      </c>
      <c r="R77" s="115"/>
      <c r="S77" s="115">
        <f>(R77*$E77*$F77*$G77*$L77*$S$13)</f>
        <v>0</v>
      </c>
      <c r="T77" s="115">
        <v>2</v>
      </c>
      <c r="U77" s="116">
        <f>(T77*$E77*$F77*$G77*$L77*$U$13)</f>
        <v>87789.478980000014</v>
      </c>
      <c r="V77" s="115"/>
      <c r="W77" s="116">
        <f>(V77*$E77*$F77*$G77*$L77*$W$13)</f>
        <v>0</v>
      </c>
      <c r="X77" s="115"/>
      <c r="Y77" s="116">
        <f>(X77*$E77*$F77*$G77*$L77*$Y$13)</f>
        <v>0</v>
      </c>
      <c r="Z77" s="116"/>
      <c r="AA77" s="116"/>
      <c r="AB77" s="115"/>
      <c r="AC77" s="116">
        <f>(AB77*$E77*$F77*$G77*$L77*$AC$13)</f>
        <v>0</v>
      </c>
      <c r="AD77" s="115"/>
      <c r="AE77" s="116"/>
      <c r="AF77" s="115"/>
      <c r="AG77" s="116">
        <f>(AF77*$E77*$F77*$G77*$L77*$AG$13)</f>
        <v>0</v>
      </c>
      <c r="AH77" s="115"/>
      <c r="AI77" s="116"/>
      <c r="AJ77" s="117"/>
      <c r="AK77" s="116">
        <f t="shared" si="202"/>
        <v>0</v>
      </c>
      <c r="AL77" s="115"/>
      <c r="AM77" s="116">
        <f>(AL77*$E77*$F77*$G77*$L77*$AM$13)</f>
        <v>0</v>
      </c>
      <c r="AN77" s="115"/>
      <c r="AO77" s="115">
        <f>(AN77*$E77*$F77*$G77*$L77*$AO$13)</f>
        <v>0</v>
      </c>
      <c r="AP77" s="115">
        <v>1</v>
      </c>
      <c r="AQ77" s="116">
        <f>(AP77*$E77*$F77*$G77*$M77*$AQ$13)</f>
        <v>47068.282800000008</v>
      </c>
      <c r="AR77" s="123">
        <v>0</v>
      </c>
      <c r="AS77" s="116">
        <f>(AR77*$E77*$F77*$G77*$M77*$AS$13)</f>
        <v>0</v>
      </c>
      <c r="AT77" s="115"/>
      <c r="AU77" s="115">
        <f>(AT77*$E77*$F77*$G77*$M77*$AU$13)</f>
        <v>0</v>
      </c>
      <c r="AV77" s="115"/>
      <c r="AW77" s="116">
        <f t="shared" si="203"/>
        <v>0</v>
      </c>
      <c r="AX77" s="115"/>
      <c r="AY77" s="115">
        <f t="shared" si="204"/>
        <v>0</v>
      </c>
      <c r="AZ77" s="115"/>
      <c r="BA77" s="116">
        <f t="shared" si="205"/>
        <v>0</v>
      </c>
      <c r="BB77" s="115"/>
      <c r="BC77" s="116">
        <f>(BB77*$E77*$F77*$G77*$L77*$BC$13)</f>
        <v>0</v>
      </c>
      <c r="BD77" s="115"/>
      <c r="BE77" s="116">
        <f t="shared" si="206"/>
        <v>0</v>
      </c>
      <c r="BF77" s="115"/>
      <c r="BG77" s="116">
        <f>(BF77*$E77*$F77*$G77*$L77*$BG$13)</f>
        <v>0</v>
      </c>
      <c r="BH77" s="115"/>
      <c r="BI77" s="116">
        <f>(BH77*$E77*$F77*$G77*$L77*$BI$13)</f>
        <v>0</v>
      </c>
      <c r="BJ77" s="115"/>
      <c r="BK77" s="116">
        <f>(BJ77*$E77*$F77*$G77*$M77*$BK$13)</f>
        <v>0</v>
      </c>
      <c r="BL77" s="115"/>
      <c r="BM77" s="116">
        <f>(BL77*$E77*$F77*$G77*$M77*$BM$13)</f>
        <v>0</v>
      </c>
      <c r="BN77" s="115"/>
      <c r="BO77" s="116">
        <f>(BN77*$E77*$F77*$G77*$M77*$BO$13)</f>
        <v>0</v>
      </c>
      <c r="BP77" s="115">
        <v>0</v>
      </c>
      <c r="BQ77" s="116">
        <f>(BP77*$E77*$F77*$G77*$M77*$BQ$13)</f>
        <v>0</v>
      </c>
      <c r="BR77" s="115"/>
      <c r="BS77" s="116">
        <f>(BR77*$E77*$F77*$G77*$M77*$BS$13)</f>
        <v>0</v>
      </c>
      <c r="BT77" s="115">
        <v>0</v>
      </c>
      <c r="BU77" s="116">
        <f>(BT77*$E77*$F77*$G77*$M77*$BU$13)</f>
        <v>0</v>
      </c>
      <c r="BV77" s="115">
        <v>0</v>
      </c>
      <c r="BW77" s="124">
        <f>(BV77*$E77*$F77*$G77*$M77*$BW$13)</f>
        <v>0</v>
      </c>
      <c r="BX77" s="115"/>
      <c r="BY77" s="116">
        <f>(BX77*$E77*$F77*$G77*$L77*$BY$13)</f>
        <v>0</v>
      </c>
      <c r="BZ77" s="115"/>
      <c r="CA77" s="116">
        <f>(BZ77*$E77*$F77*$G77*$L77*$CA$13)</f>
        <v>0</v>
      </c>
      <c r="CB77" s="115"/>
      <c r="CC77" s="116">
        <f>(CB77*$E77*$F77*$G77*$L77*$CC$13)</f>
        <v>0</v>
      </c>
      <c r="CD77" s="115">
        <v>0</v>
      </c>
      <c r="CE77" s="116">
        <f>(CD77*$E77*$F77*$G77*$M77*$CE$13)</f>
        <v>0</v>
      </c>
      <c r="CF77" s="115"/>
      <c r="CG77" s="116">
        <f t="shared" si="207"/>
        <v>0</v>
      </c>
      <c r="CH77" s="115"/>
      <c r="CI77" s="116">
        <f>(CH77*$E77*$F77*$G77*$L77*$CI$13)</f>
        <v>0</v>
      </c>
      <c r="CJ77" s="115"/>
      <c r="CK77" s="116">
        <f>(CJ77*$E77*$F77*$G77*$L77*$CK$13)</f>
        <v>0</v>
      </c>
      <c r="CL77" s="115">
        <v>0</v>
      </c>
      <c r="CM77" s="116">
        <f>(CL77*$E77*$F77*$G77*$L77*$CM$13)</f>
        <v>0</v>
      </c>
      <c r="CN77" s="115"/>
      <c r="CO77" s="116">
        <f>(CN77*$E77*$F77*$G77*$L77*$CO$13)</f>
        <v>0</v>
      </c>
      <c r="CP77" s="115"/>
      <c r="CQ77" s="116">
        <f>(CP77*$E77*$F77*$G77*$L77*$CQ$13)</f>
        <v>0</v>
      </c>
      <c r="CR77" s="115">
        <v>0</v>
      </c>
      <c r="CS77" s="116">
        <f>(CR77*$E77*$F77*$G77*$M77*$CS$13)</f>
        <v>0</v>
      </c>
      <c r="CT77" s="115">
        <v>0</v>
      </c>
      <c r="CU77" s="116">
        <f>(CT77*$E77*$F77*$G77*$M77*$CU$13)</f>
        <v>0</v>
      </c>
      <c r="CV77" s="115"/>
      <c r="CW77" s="116">
        <f>(CV77*$E77*$F77*$G77*$M77*$CW$13)</f>
        <v>0</v>
      </c>
      <c r="CX77" s="123">
        <v>0</v>
      </c>
      <c r="CY77" s="115">
        <f>(CX77*$E77*$F77*$G77*$M77*$CY$13)</f>
        <v>0</v>
      </c>
      <c r="CZ77" s="115"/>
      <c r="DA77" s="124">
        <f t="shared" si="208"/>
        <v>0</v>
      </c>
      <c r="DB77" s="115"/>
      <c r="DC77" s="116">
        <f>(DB77*$E77*$F77*$G77*$M77*$DC$13)</f>
        <v>0</v>
      </c>
      <c r="DD77" s="125"/>
      <c r="DE77" s="115">
        <f>(DD77*$E77*$F77*$G77*$M77*$DE$13)</f>
        <v>0</v>
      </c>
      <c r="DF77" s="115"/>
      <c r="DG77" s="116">
        <f>(DF77*$E77*$F77*$G77*$M77*$DG$13)</f>
        <v>0</v>
      </c>
      <c r="DH77" s="115"/>
      <c r="DI77" s="116">
        <f>(DH77*$E77*$F77*$G77*$N77*$DI$13)</f>
        <v>0</v>
      </c>
      <c r="DJ77" s="115"/>
      <c r="DK77" s="124">
        <f>(DJ77*$E77*$F77*$G77*$O77*$DK$13)</f>
        <v>0</v>
      </c>
      <c r="DL77" s="124"/>
      <c r="DM77" s="124"/>
      <c r="DN77" s="116">
        <f t="shared" si="209"/>
        <v>3</v>
      </c>
      <c r="DO77" s="116">
        <f t="shared" si="209"/>
        <v>134857.76178000003</v>
      </c>
    </row>
    <row r="78" spans="1:119" s="37" customFormat="1" ht="15.75" customHeight="1" x14ac:dyDescent="0.25">
      <c r="A78" s="89"/>
      <c r="B78" s="109">
        <v>53</v>
      </c>
      <c r="C78" s="110" t="s">
        <v>247</v>
      </c>
      <c r="D78" s="152" t="s">
        <v>248</v>
      </c>
      <c r="E78" s="93">
        <v>24257</v>
      </c>
      <c r="F78" s="112">
        <v>1.25</v>
      </c>
      <c r="G78" s="131">
        <v>1</v>
      </c>
      <c r="H78" s="101"/>
      <c r="I78" s="101"/>
      <c r="J78" s="101"/>
      <c r="K78" s="65"/>
      <c r="L78" s="113">
        <v>1.4</v>
      </c>
      <c r="M78" s="113">
        <v>1.68</v>
      </c>
      <c r="N78" s="113">
        <v>2.23</v>
      </c>
      <c r="O78" s="114">
        <v>2.57</v>
      </c>
      <c r="P78" s="115"/>
      <c r="Q78" s="116">
        <f t="shared" si="201"/>
        <v>0</v>
      </c>
      <c r="R78" s="115"/>
      <c r="S78" s="115">
        <f>(R78*$E78*$F78*$G78*$L78*$S$13)</f>
        <v>0</v>
      </c>
      <c r="T78" s="115">
        <v>22</v>
      </c>
      <c r="U78" s="116">
        <f>(T78*$E78*$F78*$G78*$L78*$U$13)</f>
        <v>1149624.1295</v>
      </c>
      <c r="V78" s="115"/>
      <c r="W78" s="116">
        <f>(V78*$E78*$F78*$G78*$L78*$W$13)</f>
        <v>0</v>
      </c>
      <c r="X78" s="115"/>
      <c r="Y78" s="116">
        <f>(X78*$E78*$F78*$G78*$L78*$Y$13)</f>
        <v>0</v>
      </c>
      <c r="Z78" s="116"/>
      <c r="AA78" s="116"/>
      <c r="AB78" s="115"/>
      <c r="AC78" s="116">
        <f>(AB78*$E78*$F78*$G78*$L78*$AC$13)</f>
        <v>0</v>
      </c>
      <c r="AD78" s="115"/>
      <c r="AE78" s="116"/>
      <c r="AF78" s="115"/>
      <c r="AG78" s="116">
        <f>(AF78*$E78*$F78*$G78*$L78*$AG$13)</f>
        <v>0</v>
      </c>
      <c r="AH78" s="115"/>
      <c r="AI78" s="116"/>
      <c r="AJ78" s="117"/>
      <c r="AK78" s="116">
        <f t="shared" si="202"/>
        <v>0</v>
      </c>
      <c r="AL78" s="115"/>
      <c r="AM78" s="116">
        <f>(AL78*$E78*$F78*$G78*$L78*$AM$13)</f>
        <v>0</v>
      </c>
      <c r="AN78" s="115"/>
      <c r="AO78" s="115">
        <f>(AN78*$E78*$F78*$G78*$L78*$AO$13)</f>
        <v>0</v>
      </c>
      <c r="AP78" s="115">
        <v>0</v>
      </c>
      <c r="AQ78" s="116">
        <f>(AP78*$E78*$F78*$G78*$M78*$AQ$13)</f>
        <v>0</v>
      </c>
      <c r="AR78" s="123">
        <v>0</v>
      </c>
      <c r="AS78" s="116">
        <f>(AR78*$E78*$F78*$G78*$M78*$AS$13)</f>
        <v>0</v>
      </c>
      <c r="AT78" s="115"/>
      <c r="AU78" s="115">
        <f>(AT78*$E78*$F78*$G78*$M78*$AU$13)</f>
        <v>0</v>
      </c>
      <c r="AV78" s="115"/>
      <c r="AW78" s="116">
        <f t="shared" si="203"/>
        <v>0</v>
      </c>
      <c r="AX78" s="115"/>
      <c r="AY78" s="115">
        <f t="shared" si="204"/>
        <v>0</v>
      </c>
      <c r="AZ78" s="115"/>
      <c r="BA78" s="116">
        <f t="shared" si="205"/>
        <v>0</v>
      </c>
      <c r="BB78" s="115"/>
      <c r="BC78" s="116">
        <f>(BB78*$E78*$F78*$G78*$L78*$BC$13)</f>
        <v>0</v>
      </c>
      <c r="BD78" s="115"/>
      <c r="BE78" s="116">
        <f t="shared" si="206"/>
        <v>0</v>
      </c>
      <c r="BF78" s="115"/>
      <c r="BG78" s="116">
        <f>(BF78*$E78*$F78*$G78*$L78*$BG$13)</f>
        <v>0</v>
      </c>
      <c r="BH78" s="115"/>
      <c r="BI78" s="116">
        <f>(BH78*$E78*$F78*$G78*$L78*$BI$13)</f>
        <v>0</v>
      </c>
      <c r="BJ78" s="115"/>
      <c r="BK78" s="116">
        <f>(BJ78*$E78*$F78*$G78*$M78*$BK$13)</f>
        <v>0</v>
      </c>
      <c r="BL78" s="115"/>
      <c r="BM78" s="116">
        <f>(BL78*$E78*$F78*$G78*$M78*$BM$13)</f>
        <v>0</v>
      </c>
      <c r="BN78" s="115"/>
      <c r="BO78" s="116">
        <f>(BN78*$E78*$F78*$G78*$M78*$BO$13)</f>
        <v>0</v>
      </c>
      <c r="BP78" s="115">
        <v>0</v>
      </c>
      <c r="BQ78" s="116">
        <f>(BP78*$E78*$F78*$G78*$M78*$BQ$13)</f>
        <v>0</v>
      </c>
      <c r="BR78" s="115"/>
      <c r="BS78" s="116">
        <f>(BR78*$E78*$F78*$G78*$M78*$BS$13)</f>
        <v>0</v>
      </c>
      <c r="BT78" s="115">
        <v>0</v>
      </c>
      <c r="BU78" s="116">
        <f>(BT78*$E78*$F78*$G78*$M78*$BU$13)</f>
        <v>0</v>
      </c>
      <c r="BV78" s="115">
        <v>0</v>
      </c>
      <c r="BW78" s="124">
        <f>(BV78*$E78*$F78*$G78*$M78*$BW$13)</f>
        <v>0</v>
      </c>
      <c r="BX78" s="115"/>
      <c r="BY78" s="116">
        <f>(BX78*$E78*$F78*$G78*$L78*$BY$13)</f>
        <v>0</v>
      </c>
      <c r="BZ78" s="115"/>
      <c r="CA78" s="116">
        <f>(BZ78*$E78*$F78*$G78*$L78*$CA$13)</f>
        <v>0</v>
      </c>
      <c r="CB78" s="115"/>
      <c r="CC78" s="116">
        <f>(CB78*$E78*$F78*$G78*$L78*$CC$13)</f>
        <v>0</v>
      </c>
      <c r="CD78" s="115">
        <v>0</v>
      </c>
      <c r="CE78" s="116">
        <f>(CD78*$E78*$F78*$G78*$M78*$CE$13)</f>
        <v>0</v>
      </c>
      <c r="CF78" s="115"/>
      <c r="CG78" s="116">
        <f t="shared" si="207"/>
        <v>0</v>
      </c>
      <c r="CH78" s="115"/>
      <c r="CI78" s="116">
        <f>(CH78*$E78*$F78*$G78*$L78*$CI$13)</f>
        <v>0</v>
      </c>
      <c r="CJ78" s="115"/>
      <c r="CK78" s="116">
        <f>(CJ78*$E78*$F78*$G78*$L78*$CK$13)</f>
        <v>0</v>
      </c>
      <c r="CL78" s="115">
        <v>0</v>
      </c>
      <c r="CM78" s="116">
        <f>(CL78*$E78*$F78*$G78*$L78*$CM$13)</f>
        <v>0</v>
      </c>
      <c r="CN78" s="115"/>
      <c r="CO78" s="116">
        <f>(CN78*$E78*$F78*$G78*$L78*$CO$13)</f>
        <v>0</v>
      </c>
      <c r="CP78" s="115"/>
      <c r="CQ78" s="116">
        <f>(CP78*$E78*$F78*$G78*$L78*$CQ$13)</f>
        <v>0</v>
      </c>
      <c r="CR78" s="115">
        <v>0</v>
      </c>
      <c r="CS78" s="116">
        <f>(CR78*$E78*$F78*$G78*$M78*$CS$13)</f>
        <v>0</v>
      </c>
      <c r="CT78" s="115">
        <v>0</v>
      </c>
      <c r="CU78" s="116">
        <f>(CT78*$E78*$F78*$G78*$M78*$CU$13)</f>
        <v>0</v>
      </c>
      <c r="CV78" s="115"/>
      <c r="CW78" s="116">
        <f>(CV78*$E78*$F78*$G78*$M78*$CW$13)</f>
        <v>0</v>
      </c>
      <c r="CX78" s="123">
        <v>0</v>
      </c>
      <c r="CY78" s="115">
        <f>(CX78*$E78*$F78*$G78*$M78*$CY$13)</f>
        <v>0</v>
      </c>
      <c r="CZ78" s="115"/>
      <c r="DA78" s="124">
        <f t="shared" si="208"/>
        <v>0</v>
      </c>
      <c r="DB78" s="115"/>
      <c r="DC78" s="116">
        <f>(DB78*$E78*$F78*$G78*$M78*$DC$13)</f>
        <v>0</v>
      </c>
      <c r="DD78" s="125"/>
      <c r="DE78" s="115">
        <f>(DD78*$E78*$F78*$G78*$M78*$DE$13)</f>
        <v>0</v>
      </c>
      <c r="DF78" s="115"/>
      <c r="DG78" s="116">
        <f>(DF78*$E78*$F78*$G78*$M78*$DG$13)</f>
        <v>0</v>
      </c>
      <c r="DH78" s="115"/>
      <c r="DI78" s="116">
        <f>(DH78*$E78*$F78*$G78*$N78*$DI$13)</f>
        <v>0</v>
      </c>
      <c r="DJ78" s="115"/>
      <c r="DK78" s="124">
        <f>(DJ78*$E78*$F78*$G78*$O78*$DK$13)</f>
        <v>0</v>
      </c>
      <c r="DL78" s="124"/>
      <c r="DM78" s="124"/>
      <c r="DN78" s="116">
        <f t="shared" si="209"/>
        <v>22</v>
      </c>
      <c r="DO78" s="116">
        <f t="shared" si="209"/>
        <v>1149624.1295</v>
      </c>
    </row>
    <row r="79" spans="1:119" s="37" customFormat="1" ht="15.75" customHeight="1" x14ac:dyDescent="0.25">
      <c r="A79" s="102">
        <v>11</v>
      </c>
      <c r="B79" s="134"/>
      <c r="C79" s="135"/>
      <c r="D79" s="153" t="s">
        <v>249</v>
      </c>
      <c r="E79" s="103">
        <v>24257</v>
      </c>
      <c r="F79" s="136">
        <v>1.48</v>
      </c>
      <c r="G79" s="104"/>
      <c r="H79" s="101"/>
      <c r="I79" s="101"/>
      <c r="J79" s="101"/>
      <c r="K79" s="105"/>
      <c r="L79" s="106">
        <v>1.4</v>
      </c>
      <c r="M79" s="106">
        <v>1.68</v>
      </c>
      <c r="N79" s="106">
        <v>2.23</v>
      </c>
      <c r="O79" s="107">
        <v>2.57</v>
      </c>
      <c r="P79" s="100">
        <f>SUM(P80:P83)</f>
        <v>0</v>
      </c>
      <c r="Q79" s="100">
        <f t="shared" ref="Q79:CB79" si="210">SUM(Q80:Q83)</f>
        <v>0</v>
      </c>
      <c r="R79" s="100">
        <f t="shared" si="210"/>
        <v>0</v>
      </c>
      <c r="S79" s="100">
        <f t="shared" si="210"/>
        <v>0</v>
      </c>
      <c r="T79" s="100">
        <f t="shared" si="210"/>
        <v>497</v>
      </c>
      <c r="U79" s="100">
        <f t="shared" si="210"/>
        <v>35091544.973995999</v>
      </c>
      <c r="V79" s="100">
        <f t="shared" si="210"/>
        <v>0</v>
      </c>
      <c r="W79" s="100">
        <f t="shared" si="210"/>
        <v>0</v>
      </c>
      <c r="X79" s="100">
        <f t="shared" si="210"/>
        <v>0</v>
      </c>
      <c r="Y79" s="100">
        <f t="shared" si="210"/>
        <v>0</v>
      </c>
      <c r="Z79" s="100"/>
      <c r="AA79" s="100"/>
      <c r="AB79" s="100">
        <f t="shared" si="210"/>
        <v>0</v>
      </c>
      <c r="AC79" s="100">
        <f t="shared" si="210"/>
        <v>0</v>
      </c>
      <c r="AD79" s="100">
        <f t="shared" si="210"/>
        <v>0</v>
      </c>
      <c r="AE79" s="100">
        <f t="shared" si="210"/>
        <v>0</v>
      </c>
      <c r="AF79" s="100">
        <f t="shared" si="210"/>
        <v>0</v>
      </c>
      <c r="AG79" s="100">
        <f t="shared" si="210"/>
        <v>0</v>
      </c>
      <c r="AH79" s="100">
        <f t="shared" si="210"/>
        <v>0</v>
      </c>
      <c r="AI79" s="100">
        <f t="shared" si="210"/>
        <v>0</v>
      </c>
      <c r="AJ79" s="100">
        <f t="shared" si="210"/>
        <v>0</v>
      </c>
      <c r="AK79" s="100">
        <f t="shared" si="210"/>
        <v>0</v>
      </c>
      <c r="AL79" s="100">
        <f t="shared" si="210"/>
        <v>0</v>
      </c>
      <c r="AM79" s="100">
        <f t="shared" si="210"/>
        <v>0</v>
      </c>
      <c r="AN79" s="100">
        <f t="shared" si="210"/>
        <v>0</v>
      </c>
      <c r="AO79" s="100">
        <f t="shared" si="210"/>
        <v>0</v>
      </c>
      <c r="AP79" s="100">
        <f t="shared" si="210"/>
        <v>6</v>
      </c>
      <c r="AQ79" s="100">
        <f t="shared" si="210"/>
        <v>406132.04016000009</v>
      </c>
      <c r="AR79" s="100">
        <f t="shared" si="210"/>
        <v>0</v>
      </c>
      <c r="AS79" s="100">
        <f t="shared" si="210"/>
        <v>0</v>
      </c>
      <c r="AT79" s="100">
        <f t="shared" si="210"/>
        <v>2</v>
      </c>
      <c r="AU79" s="100">
        <f t="shared" si="210"/>
        <v>135377.34672</v>
      </c>
      <c r="AV79" s="100">
        <f t="shared" si="210"/>
        <v>0</v>
      </c>
      <c r="AW79" s="100">
        <f t="shared" si="210"/>
        <v>0</v>
      </c>
      <c r="AX79" s="100">
        <f t="shared" si="210"/>
        <v>0</v>
      </c>
      <c r="AY79" s="100">
        <f t="shared" si="210"/>
        <v>0</v>
      </c>
      <c r="AZ79" s="100">
        <f t="shared" si="210"/>
        <v>0</v>
      </c>
      <c r="BA79" s="100">
        <f t="shared" si="210"/>
        <v>0</v>
      </c>
      <c r="BB79" s="100">
        <f t="shared" si="210"/>
        <v>0</v>
      </c>
      <c r="BC79" s="100">
        <f t="shared" si="210"/>
        <v>0</v>
      </c>
      <c r="BD79" s="100">
        <f t="shared" si="210"/>
        <v>0</v>
      </c>
      <c r="BE79" s="100">
        <f t="shared" si="210"/>
        <v>0</v>
      </c>
      <c r="BF79" s="100">
        <f t="shared" si="210"/>
        <v>0</v>
      </c>
      <c r="BG79" s="100">
        <f t="shared" si="210"/>
        <v>0</v>
      </c>
      <c r="BH79" s="100">
        <f t="shared" si="210"/>
        <v>0</v>
      </c>
      <c r="BI79" s="100">
        <f t="shared" si="210"/>
        <v>0</v>
      </c>
      <c r="BJ79" s="100">
        <f t="shared" si="210"/>
        <v>1</v>
      </c>
      <c r="BK79" s="100">
        <f t="shared" si="210"/>
        <v>67688.673360000001</v>
      </c>
      <c r="BL79" s="100">
        <f t="shared" si="210"/>
        <v>30</v>
      </c>
      <c r="BM79" s="100">
        <f t="shared" si="210"/>
        <v>1846054.7280000001</v>
      </c>
      <c r="BN79" s="100">
        <f t="shared" si="210"/>
        <v>0</v>
      </c>
      <c r="BO79" s="100">
        <f t="shared" si="210"/>
        <v>0</v>
      </c>
      <c r="BP79" s="100">
        <f t="shared" si="210"/>
        <v>6</v>
      </c>
      <c r="BQ79" s="100">
        <f t="shared" si="210"/>
        <v>369210.94560000004</v>
      </c>
      <c r="BR79" s="100">
        <f t="shared" si="210"/>
        <v>1</v>
      </c>
      <c r="BS79" s="100">
        <f t="shared" si="210"/>
        <v>103427.96687999999</v>
      </c>
      <c r="BT79" s="100">
        <f t="shared" si="210"/>
        <v>0</v>
      </c>
      <c r="BU79" s="100">
        <f t="shared" si="210"/>
        <v>0</v>
      </c>
      <c r="BV79" s="100">
        <f t="shared" si="210"/>
        <v>13</v>
      </c>
      <c r="BW79" s="100">
        <f t="shared" si="210"/>
        <v>1017652.95072</v>
      </c>
      <c r="BX79" s="100">
        <f t="shared" si="210"/>
        <v>0</v>
      </c>
      <c r="BY79" s="100">
        <f t="shared" si="210"/>
        <v>0</v>
      </c>
      <c r="BZ79" s="100">
        <f t="shared" si="210"/>
        <v>0</v>
      </c>
      <c r="CA79" s="100">
        <f t="shared" si="210"/>
        <v>0</v>
      </c>
      <c r="CB79" s="100">
        <f t="shared" si="210"/>
        <v>0</v>
      </c>
      <c r="CC79" s="100">
        <f t="shared" ref="CC79:DO79" si="211">SUM(CC80:CC83)</f>
        <v>0</v>
      </c>
      <c r="CD79" s="100">
        <f t="shared" si="211"/>
        <v>3</v>
      </c>
      <c r="CE79" s="100">
        <f t="shared" si="211"/>
        <v>168712.28639999998</v>
      </c>
      <c r="CF79" s="100">
        <f t="shared" si="211"/>
        <v>0</v>
      </c>
      <c r="CG79" s="100">
        <f t="shared" si="211"/>
        <v>0</v>
      </c>
      <c r="CH79" s="100">
        <f t="shared" si="211"/>
        <v>0</v>
      </c>
      <c r="CI79" s="100">
        <f t="shared" si="211"/>
        <v>0</v>
      </c>
      <c r="CJ79" s="100">
        <f t="shared" si="211"/>
        <v>0</v>
      </c>
      <c r="CK79" s="100">
        <f t="shared" si="211"/>
        <v>0</v>
      </c>
      <c r="CL79" s="100">
        <f t="shared" si="211"/>
        <v>4</v>
      </c>
      <c r="CM79" s="100">
        <f t="shared" si="211"/>
        <v>205117.19199999998</v>
      </c>
      <c r="CN79" s="100">
        <f t="shared" si="211"/>
        <v>0</v>
      </c>
      <c r="CO79" s="100">
        <f t="shared" si="211"/>
        <v>0</v>
      </c>
      <c r="CP79" s="100">
        <f t="shared" si="211"/>
        <v>0</v>
      </c>
      <c r="CQ79" s="100">
        <f t="shared" si="211"/>
        <v>0</v>
      </c>
      <c r="CR79" s="100">
        <f t="shared" si="211"/>
        <v>2</v>
      </c>
      <c r="CS79" s="100">
        <f t="shared" si="211"/>
        <v>123070.3152</v>
      </c>
      <c r="CT79" s="100">
        <f t="shared" si="211"/>
        <v>5</v>
      </c>
      <c r="CU79" s="100">
        <f t="shared" si="211"/>
        <v>307675.788</v>
      </c>
      <c r="CV79" s="100">
        <f t="shared" si="211"/>
        <v>0</v>
      </c>
      <c r="CW79" s="100">
        <f t="shared" si="211"/>
        <v>0</v>
      </c>
      <c r="CX79" s="100">
        <f t="shared" si="211"/>
        <v>0</v>
      </c>
      <c r="CY79" s="100">
        <f t="shared" si="211"/>
        <v>0</v>
      </c>
      <c r="CZ79" s="100">
        <f t="shared" si="211"/>
        <v>0</v>
      </c>
      <c r="DA79" s="100">
        <f t="shared" si="211"/>
        <v>0</v>
      </c>
      <c r="DB79" s="100">
        <f t="shared" si="211"/>
        <v>0</v>
      </c>
      <c r="DC79" s="100">
        <f t="shared" si="211"/>
        <v>0</v>
      </c>
      <c r="DD79" s="100">
        <f t="shared" si="211"/>
        <v>0</v>
      </c>
      <c r="DE79" s="100">
        <f t="shared" si="211"/>
        <v>0</v>
      </c>
      <c r="DF79" s="100">
        <f t="shared" si="211"/>
        <v>0</v>
      </c>
      <c r="DG79" s="100">
        <f t="shared" si="211"/>
        <v>0</v>
      </c>
      <c r="DH79" s="100">
        <f t="shared" si="211"/>
        <v>0</v>
      </c>
      <c r="DI79" s="100">
        <f t="shared" si="211"/>
        <v>0</v>
      </c>
      <c r="DJ79" s="100">
        <f t="shared" si="211"/>
        <v>0</v>
      </c>
      <c r="DK79" s="100">
        <f t="shared" si="211"/>
        <v>0</v>
      </c>
      <c r="DL79" s="100">
        <f t="shared" si="211"/>
        <v>0</v>
      </c>
      <c r="DM79" s="100">
        <f t="shared" si="211"/>
        <v>0</v>
      </c>
      <c r="DN79" s="100">
        <f t="shared" si="211"/>
        <v>570</v>
      </c>
      <c r="DO79" s="100">
        <f t="shared" si="211"/>
        <v>39841665.207035996</v>
      </c>
    </row>
    <row r="80" spans="1:119" s="37" customFormat="1" ht="15.75" customHeight="1" x14ac:dyDescent="0.25">
      <c r="A80" s="89"/>
      <c r="B80" s="109">
        <v>54</v>
      </c>
      <c r="C80" s="110" t="s">
        <v>250</v>
      </c>
      <c r="D80" s="152" t="s">
        <v>251</v>
      </c>
      <c r="E80" s="93">
        <v>24257</v>
      </c>
      <c r="F80" s="112">
        <v>1.51</v>
      </c>
      <c r="G80" s="131">
        <v>1</v>
      </c>
      <c r="H80" s="101"/>
      <c r="I80" s="101"/>
      <c r="J80" s="101"/>
      <c r="K80" s="65"/>
      <c r="L80" s="113">
        <v>1.4</v>
      </c>
      <c r="M80" s="113">
        <v>1.68</v>
      </c>
      <c r="N80" s="113">
        <v>2.23</v>
      </c>
      <c r="O80" s="114">
        <v>2.57</v>
      </c>
      <c r="P80" s="115"/>
      <c r="Q80" s="116">
        <f>(P80*$E80*$F80*$G80*$L80*$Q$13)</f>
        <v>0</v>
      </c>
      <c r="R80" s="115"/>
      <c r="S80" s="115">
        <f>(R80*$E80*$F80*$G80*$L80*$S$13)</f>
        <v>0</v>
      </c>
      <c r="T80" s="115">
        <v>244</v>
      </c>
      <c r="U80" s="116">
        <f>(T80*$E80*$F80*$G80*$L80*$U$13)</f>
        <v>15402455.064472001</v>
      </c>
      <c r="V80" s="115"/>
      <c r="W80" s="116">
        <f>(V80*$E80*$F80*$G80*$L80*$W$13)</f>
        <v>0</v>
      </c>
      <c r="X80" s="115">
        <v>0</v>
      </c>
      <c r="Y80" s="116">
        <f>(X80*$E80*$F80*$G80*$L80*$Y$13)</f>
        <v>0</v>
      </c>
      <c r="Z80" s="116"/>
      <c r="AA80" s="116"/>
      <c r="AB80" s="115"/>
      <c r="AC80" s="116">
        <f>(AB80*$E80*$F80*$G80*$L80*$AC$13)</f>
        <v>0</v>
      </c>
      <c r="AD80" s="115"/>
      <c r="AE80" s="116"/>
      <c r="AF80" s="115"/>
      <c r="AG80" s="116">
        <f>(AF80*$E80*$F80*$G80*$L80*$AG$13)</f>
        <v>0</v>
      </c>
      <c r="AH80" s="115"/>
      <c r="AI80" s="116"/>
      <c r="AJ80" s="117"/>
      <c r="AK80" s="116">
        <f>(AJ80*$E80*$F80*$G80*$L80*$AK$13)</f>
        <v>0</v>
      </c>
      <c r="AL80" s="115"/>
      <c r="AM80" s="116">
        <f>(AL80*$E80*$F80*$G80*$L80*$AM$13)</f>
        <v>0</v>
      </c>
      <c r="AN80" s="115">
        <v>0</v>
      </c>
      <c r="AO80" s="115">
        <f>(AN80*$E80*$F80*$G80*$L80*$AO$13)</f>
        <v>0</v>
      </c>
      <c r="AP80" s="115">
        <v>6</v>
      </c>
      <c r="AQ80" s="116">
        <f>(AP80*$E80*$F80*$G80*$M80*$AQ$13)</f>
        <v>406132.04016000009</v>
      </c>
      <c r="AR80" s="123">
        <v>0</v>
      </c>
      <c r="AS80" s="116">
        <f>(AR80*$E80*$F80*$G80*$M80*$AS$13)</f>
        <v>0</v>
      </c>
      <c r="AT80" s="115">
        <v>2</v>
      </c>
      <c r="AU80" s="115">
        <f>(AT80*$E80*$F80*$G80*$M80*$AU$13)</f>
        <v>135377.34672</v>
      </c>
      <c r="AV80" s="115"/>
      <c r="AW80" s="116">
        <f>(AV80*$E80*$F80*$G80*$L80*$AW$13)</f>
        <v>0</v>
      </c>
      <c r="AX80" s="115"/>
      <c r="AY80" s="115">
        <f>(AX80*$E80*$F80*$G80*$L80*$AY$13)</f>
        <v>0</v>
      </c>
      <c r="AZ80" s="115"/>
      <c r="BA80" s="116">
        <f>(AZ80*$E80*$F80*$G80*$L80*$BA$13)</f>
        <v>0</v>
      </c>
      <c r="BB80" s="115">
        <v>0</v>
      </c>
      <c r="BC80" s="116">
        <f>(BB80*$E80*$F80*$G80*$L80*$BC$13)</f>
        <v>0</v>
      </c>
      <c r="BD80" s="115">
        <v>0</v>
      </c>
      <c r="BE80" s="116">
        <f>(BD80*$E80*$F80*$G80*$L80*$BE$13)</f>
        <v>0</v>
      </c>
      <c r="BF80" s="115">
        <v>0</v>
      </c>
      <c r="BG80" s="116">
        <f>(BF80*$E80*$F80*$G80*$L80*$BG$13)</f>
        <v>0</v>
      </c>
      <c r="BH80" s="115"/>
      <c r="BI80" s="116">
        <f>(BH80*$E80*$F80*$G80*$L80*$BI$13)</f>
        <v>0</v>
      </c>
      <c r="BJ80" s="115">
        <v>1</v>
      </c>
      <c r="BK80" s="116">
        <f>(BJ80*$E80*$F80*$G80*$M80*$BK$13)</f>
        <v>67688.673360000001</v>
      </c>
      <c r="BL80" s="115">
        <v>30</v>
      </c>
      <c r="BM80" s="116">
        <f>(BL80*$E80*$F80*$G80*$M80*$BM$13)</f>
        <v>1846054.7280000001</v>
      </c>
      <c r="BN80" s="115">
        <v>0</v>
      </c>
      <c r="BO80" s="116">
        <f>(BN80*$E80*$F80*$G80*$M80*$BO$13)</f>
        <v>0</v>
      </c>
      <c r="BP80" s="115">
        <v>6</v>
      </c>
      <c r="BQ80" s="116">
        <f>(BP80*$E80*$F80*$G80*$M80*$BQ$13)</f>
        <v>369210.94560000004</v>
      </c>
      <c r="BR80" s="115"/>
      <c r="BS80" s="116">
        <f>(BR80*$E80*$F80*$G80*$M80*$BS$13)</f>
        <v>0</v>
      </c>
      <c r="BT80" s="115"/>
      <c r="BU80" s="116">
        <f>(BT80*$E80*$F80*$G80*$M80*$BU$13)</f>
        <v>0</v>
      </c>
      <c r="BV80" s="115">
        <v>11</v>
      </c>
      <c r="BW80" s="124">
        <f>(BV80*$E80*$F80*$G80*$M80*$BW$13)</f>
        <v>812264.08032000007</v>
      </c>
      <c r="BX80" s="115">
        <v>0</v>
      </c>
      <c r="BY80" s="116">
        <f>(BX80*$E80*$F80*$G80*$L80*$BY$13)</f>
        <v>0</v>
      </c>
      <c r="BZ80" s="115">
        <v>0</v>
      </c>
      <c r="CA80" s="116">
        <f>(BZ80*$E80*$F80*$G80*$L80*$CA$13)</f>
        <v>0</v>
      </c>
      <c r="CB80" s="115">
        <v>0</v>
      </c>
      <c r="CC80" s="116">
        <f>(CB80*$E80*$F80*$G80*$L80*$CC$13)</f>
        <v>0</v>
      </c>
      <c r="CD80" s="115"/>
      <c r="CE80" s="116">
        <f>(CD80*$E80*$F80*$G80*$M80*$CE$13)</f>
        <v>0</v>
      </c>
      <c r="CF80" s="115">
        <v>0</v>
      </c>
      <c r="CG80" s="116">
        <f>(CF80*$E80*$F80*$G80*$L80*$CG$13)</f>
        <v>0</v>
      </c>
      <c r="CH80" s="115"/>
      <c r="CI80" s="116">
        <f>(CH80*$E80*$F80*$G80*$L80*$CI$13)</f>
        <v>0</v>
      </c>
      <c r="CJ80" s="115"/>
      <c r="CK80" s="116">
        <f>(CJ80*$E80*$F80*$G80*$L80*$CK$13)</f>
        <v>0</v>
      </c>
      <c r="CL80" s="115">
        <v>4</v>
      </c>
      <c r="CM80" s="116">
        <f>(CL80*$E80*$F80*$G80*$L80*$CM$13)</f>
        <v>205117.19199999998</v>
      </c>
      <c r="CN80" s="115"/>
      <c r="CO80" s="116">
        <f>(CN80*$E80*$F80*$G80*$L80*$CO$13)</f>
        <v>0</v>
      </c>
      <c r="CP80" s="115"/>
      <c r="CQ80" s="116">
        <f>(CP80*$E80*$F80*$G80*$L80*$CQ$13)</f>
        <v>0</v>
      </c>
      <c r="CR80" s="115">
        <v>2</v>
      </c>
      <c r="CS80" s="116">
        <f>(CR80*$E80*$F80*$G80*$M80*$CS$13)</f>
        <v>123070.3152</v>
      </c>
      <c r="CT80" s="115">
        <v>5</v>
      </c>
      <c r="CU80" s="116">
        <f>(CT80*$E80*$F80*$G80*$M80*$CU$13)</f>
        <v>307675.788</v>
      </c>
      <c r="CV80" s="115">
        <v>0</v>
      </c>
      <c r="CW80" s="116">
        <f>(CV80*$E80*$F80*$G80*$M80*$CW$13)</f>
        <v>0</v>
      </c>
      <c r="CX80" s="123">
        <v>0</v>
      </c>
      <c r="CY80" s="115">
        <f>(CX80*$E80*$F80*$G80*$M80*$CY$13)</f>
        <v>0</v>
      </c>
      <c r="CZ80" s="115">
        <v>0</v>
      </c>
      <c r="DA80" s="124">
        <f>(CZ80*$E80*$F80*$G80*$M80*$DA$13)</f>
        <v>0</v>
      </c>
      <c r="DB80" s="115">
        <v>0</v>
      </c>
      <c r="DC80" s="116">
        <f>(DB80*$E80*$F80*$G80*$M80*$DC$13)</f>
        <v>0</v>
      </c>
      <c r="DD80" s="125"/>
      <c r="DE80" s="115">
        <f>(DD80*$E80*$F80*$G80*$M80*$DE$13)</f>
        <v>0</v>
      </c>
      <c r="DF80" s="115"/>
      <c r="DG80" s="116">
        <f>(DF80*$E80*$F80*$G80*$M80*$DG$13)</f>
        <v>0</v>
      </c>
      <c r="DH80" s="115"/>
      <c r="DI80" s="116">
        <f>(DH80*$E80*$F80*$G80*$N80*$DI$13)</f>
        <v>0</v>
      </c>
      <c r="DJ80" s="115"/>
      <c r="DK80" s="124">
        <f>(DJ80*$E80*$F80*$G80*$O80*$DK$13)</f>
        <v>0</v>
      </c>
      <c r="DL80" s="124"/>
      <c r="DM80" s="124"/>
      <c r="DN80" s="116">
        <f t="shared" ref="DN80:DO83" si="212">SUM(P80,R80,T80,V80,X80,Z80,AB80,AD80,AF80,AH80,AJ80,AL80,AR80,AV80,AX80,CB80,AN80,BB80,BD80,BF80,CP80,BH80,BJ80,AP80,BN80,AT80,CR80,BP80,CT80,BR80,BT80,BV80,CD80,BX80,BZ80,CF80,CH80,CJ80,CL80,CN80,CV80,CX80,BL80,AZ80,CZ80,DB80,DD80,DF80,DH80,DJ80,DL80)</f>
        <v>311</v>
      </c>
      <c r="DO80" s="116">
        <f t="shared" si="212"/>
        <v>19675046.173832003</v>
      </c>
    </row>
    <row r="81" spans="1:119" s="37" customFormat="1" ht="15.75" customHeight="1" x14ac:dyDescent="0.25">
      <c r="A81" s="89"/>
      <c r="B81" s="109">
        <v>55</v>
      </c>
      <c r="C81" s="110" t="s">
        <v>252</v>
      </c>
      <c r="D81" s="152" t="s">
        <v>253</v>
      </c>
      <c r="E81" s="93">
        <v>24257</v>
      </c>
      <c r="F81" s="112">
        <v>2.2599999999999998</v>
      </c>
      <c r="G81" s="131">
        <v>1</v>
      </c>
      <c r="H81" s="101"/>
      <c r="I81" s="101"/>
      <c r="J81" s="101"/>
      <c r="K81" s="65"/>
      <c r="L81" s="113">
        <v>1.4</v>
      </c>
      <c r="M81" s="113">
        <v>1.68</v>
      </c>
      <c r="N81" s="113">
        <v>2.23</v>
      </c>
      <c r="O81" s="114">
        <v>2.57</v>
      </c>
      <c r="P81" s="115"/>
      <c r="Q81" s="116">
        <f>(P81*$E81*$F81*$G81*$L81*$Q$13)</f>
        <v>0</v>
      </c>
      <c r="R81" s="115"/>
      <c r="S81" s="115">
        <f>(R81*$E81*$F81*$G81*$L81*$S$13)</f>
        <v>0</v>
      </c>
      <c r="T81" s="115">
        <v>91</v>
      </c>
      <c r="U81" s="116">
        <f>(T81*$E81*$F81*$G81*$L81*$U$13)</f>
        <v>8597516.3081079982</v>
      </c>
      <c r="V81" s="115"/>
      <c r="W81" s="116">
        <f>(V81*$E81*$F81*$G81*$L81*$W$13)</f>
        <v>0</v>
      </c>
      <c r="X81" s="115"/>
      <c r="Y81" s="116">
        <f>(X81*$E81*$F81*$G81*$L81*$Y$13)</f>
        <v>0</v>
      </c>
      <c r="Z81" s="116"/>
      <c r="AA81" s="116"/>
      <c r="AB81" s="115"/>
      <c r="AC81" s="116">
        <f>(AB81*$E81*$F81*$G81*$L81*$AC$13)</f>
        <v>0</v>
      </c>
      <c r="AD81" s="115"/>
      <c r="AE81" s="116"/>
      <c r="AF81" s="115"/>
      <c r="AG81" s="116">
        <f>(AF81*$E81*$F81*$G81*$L81*$AG$13)</f>
        <v>0</v>
      </c>
      <c r="AH81" s="115"/>
      <c r="AI81" s="116"/>
      <c r="AJ81" s="117"/>
      <c r="AK81" s="116">
        <f>(AJ81*$E81*$F81*$G81*$L81*$AK$13)</f>
        <v>0</v>
      </c>
      <c r="AL81" s="115"/>
      <c r="AM81" s="116">
        <f>(AL81*$E81*$F81*$G81*$L81*$AM$13)</f>
        <v>0</v>
      </c>
      <c r="AN81" s="115"/>
      <c r="AO81" s="115">
        <f>(AN81*$E81*$F81*$G81*$L81*$AO$13)</f>
        <v>0</v>
      </c>
      <c r="AP81" s="115"/>
      <c r="AQ81" s="116">
        <f>(AP81*$E81*$F81*$G81*$M81*$AQ$13)</f>
        <v>0</v>
      </c>
      <c r="AR81" s="123">
        <v>0</v>
      </c>
      <c r="AS81" s="116">
        <f>(AR81*$E81*$F81*$G81*$M81*$AS$13)</f>
        <v>0</v>
      </c>
      <c r="AT81" s="115"/>
      <c r="AU81" s="122">
        <f>(AT81*$E81*$F81*$G81*$M81*$AU$13)</f>
        <v>0</v>
      </c>
      <c r="AV81" s="115"/>
      <c r="AW81" s="116">
        <f>(AV81*$E81*$F81*$G81*$L81*$AW$13)</f>
        <v>0</v>
      </c>
      <c r="AX81" s="115"/>
      <c r="AY81" s="115">
        <f>(AX81*$E81*$F81*$G81*$L81*$AY$13)</f>
        <v>0</v>
      </c>
      <c r="AZ81" s="115"/>
      <c r="BA81" s="116">
        <f>(AZ81*$E81*$F81*$G81*$L81*$BA$13)</f>
        <v>0</v>
      </c>
      <c r="BB81" s="115"/>
      <c r="BC81" s="116">
        <f>(BB81*$E81*$F81*$G81*$L81*$BC$13)</f>
        <v>0</v>
      </c>
      <c r="BD81" s="115"/>
      <c r="BE81" s="116">
        <f>(BD81*$E81*$F81*$G81*$L81*$BE$13)</f>
        <v>0</v>
      </c>
      <c r="BF81" s="115"/>
      <c r="BG81" s="116">
        <f>(BF81*$E81*$F81*$G81*$L81*$BG$13)</f>
        <v>0</v>
      </c>
      <c r="BH81" s="115"/>
      <c r="BI81" s="116">
        <f>(BH81*$E81*$F81*$G81*$L81*$BI$13)</f>
        <v>0</v>
      </c>
      <c r="BJ81" s="115"/>
      <c r="BK81" s="116">
        <f>(BJ81*$E81*$F81*$G81*$M81*$BK$13)</f>
        <v>0</v>
      </c>
      <c r="BL81" s="115"/>
      <c r="BM81" s="116">
        <f>(BL81*$E81*$F81*$G81*$M81*$BM$13)</f>
        <v>0</v>
      </c>
      <c r="BN81" s="115"/>
      <c r="BO81" s="116">
        <f>(BN81*$E81*$F81*$G81*$M81*$BO$13)</f>
        <v>0</v>
      </c>
      <c r="BP81" s="115"/>
      <c r="BQ81" s="116">
        <f>(BP81*$E81*$F81*$G81*$M81*$BQ$13)</f>
        <v>0</v>
      </c>
      <c r="BR81" s="115"/>
      <c r="BS81" s="116">
        <f>(BR81*$E81*$F81*$G81*$M81*$BS$13)</f>
        <v>0</v>
      </c>
      <c r="BT81" s="115"/>
      <c r="BU81" s="116">
        <f>(BT81*$E81*$F81*$G81*$M81*$BU$13)</f>
        <v>0</v>
      </c>
      <c r="BV81" s="115">
        <v>0</v>
      </c>
      <c r="BW81" s="124">
        <f>(BV81*$E81*$F81*$G81*$M81*$BW$13)</f>
        <v>0</v>
      </c>
      <c r="BX81" s="115"/>
      <c r="BY81" s="116">
        <f>(BX81*$E81*$F81*$G81*$L81*$BY$13)</f>
        <v>0</v>
      </c>
      <c r="BZ81" s="115"/>
      <c r="CA81" s="116">
        <f>(BZ81*$E81*$F81*$G81*$L81*$CA$13)</f>
        <v>0</v>
      </c>
      <c r="CB81" s="115"/>
      <c r="CC81" s="116">
        <f>(CB81*$E81*$F81*$G81*$L81*$CC$13)</f>
        <v>0</v>
      </c>
      <c r="CD81" s="115">
        <v>0</v>
      </c>
      <c r="CE81" s="116">
        <f>(CD81*$E81*$F81*$G81*$M81*$CE$13)</f>
        <v>0</v>
      </c>
      <c r="CF81" s="115"/>
      <c r="CG81" s="116">
        <f>(CF81*$E81*$F81*$G81*$L81*$CG$13)</f>
        <v>0</v>
      </c>
      <c r="CH81" s="115"/>
      <c r="CI81" s="116">
        <f>(CH81*$E81*$F81*$G81*$L81*$CI$13)</f>
        <v>0</v>
      </c>
      <c r="CJ81" s="115"/>
      <c r="CK81" s="116">
        <f>(CJ81*$E81*$F81*$G81*$L81*$CK$13)</f>
        <v>0</v>
      </c>
      <c r="CL81" s="115"/>
      <c r="CM81" s="116">
        <f>(CL81*$E81*$F81*$G81*$L81*$CM$13)</f>
        <v>0</v>
      </c>
      <c r="CN81" s="115"/>
      <c r="CO81" s="116">
        <f>(CN81*$E81*$F81*$G81*$L81*$CO$13)</f>
        <v>0</v>
      </c>
      <c r="CP81" s="115"/>
      <c r="CQ81" s="116">
        <f>(CP81*$E81*$F81*$G81*$L81*$CQ$13)</f>
        <v>0</v>
      </c>
      <c r="CR81" s="115">
        <v>0</v>
      </c>
      <c r="CS81" s="116">
        <f>(CR81*$E81*$F81*$G81*$M81*$CS$13)</f>
        <v>0</v>
      </c>
      <c r="CT81" s="115"/>
      <c r="CU81" s="116">
        <f>(CT81*$E81*$F81*$G81*$M81*$CU$13)</f>
        <v>0</v>
      </c>
      <c r="CV81" s="115"/>
      <c r="CW81" s="116">
        <f>(CV81*$E81*$F81*$G81*$M81*$CW$13)</f>
        <v>0</v>
      </c>
      <c r="CX81" s="123">
        <v>0</v>
      </c>
      <c r="CY81" s="115">
        <f>(CX81*$E81*$F81*$G81*$M81*$CY$13)</f>
        <v>0</v>
      </c>
      <c r="CZ81" s="115"/>
      <c r="DA81" s="124">
        <f>(CZ81*$E81*$F81*$G81*$M81*$DA$13)</f>
        <v>0</v>
      </c>
      <c r="DB81" s="115"/>
      <c r="DC81" s="116">
        <f>(DB81*$E81*$F81*$G81*$M81*$DC$13)</f>
        <v>0</v>
      </c>
      <c r="DD81" s="125"/>
      <c r="DE81" s="115">
        <f>(DD81*$E81*$F81*$G81*$M81*$DE$13)</f>
        <v>0</v>
      </c>
      <c r="DF81" s="115"/>
      <c r="DG81" s="116">
        <f>(DF81*$E81*$F81*$G81*$M81*$DG$13)</f>
        <v>0</v>
      </c>
      <c r="DH81" s="115"/>
      <c r="DI81" s="116">
        <f>(DH81*$E81*$F81*$G81*$N81*$DI$13)</f>
        <v>0</v>
      </c>
      <c r="DJ81" s="115"/>
      <c r="DK81" s="124">
        <f>(DJ81*$E81*$F81*$G81*$O81*$DK$13)</f>
        <v>0</v>
      </c>
      <c r="DL81" s="124"/>
      <c r="DM81" s="124"/>
      <c r="DN81" s="116">
        <f t="shared" si="212"/>
        <v>91</v>
      </c>
      <c r="DO81" s="116">
        <f t="shared" si="212"/>
        <v>8597516.3081079982</v>
      </c>
    </row>
    <row r="82" spans="1:119" s="37" customFormat="1" ht="30" customHeight="1" x14ac:dyDescent="0.25">
      <c r="A82" s="89"/>
      <c r="B82" s="109">
        <v>56</v>
      </c>
      <c r="C82" s="110" t="s">
        <v>254</v>
      </c>
      <c r="D82" s="152" t="s">
        <v>255</v>
      </c>
      <c r="E82" s="93">
        <v>24257</v>
      </c>
      <c r="F82" s="112">
        <v>1.38</v>
      </c>
      <c r="G82" s="131">
        <v>1</v>
      </c>
      <c r="H82" s="101"/>
      <c r="I82" s="101"/>
      <c r="J82" s="101"/>
      <c r="K82" s="65"/>
      <c r="L82" s="113">
        <v>1.4</v>
      </c>
      <c r="M82" s="113">
        <v>1.68</v>
      </c>
      <c r="N82" s="113">
        <v>2.23</v>
      </c>
      <c r="O82" s="114">
        <v>2.57</v>
      </c>
      <c r="P82" s="115"/>
      <c r="Q82" s="116">
        <f>(P82*$E82*$F82*$G82*$L82*$Q$13)</f>
        <v>0</v>
      </c>
      <c r="R82" s="115"/>
      <c r="S82" s="115">
        <f>(R82*$E82*$F82*$G82*$L82*$S$13)</f>
        <v>0</v>
      </c>
      <c r="T82" s="115">
        <v>133</v>
      </c>
      <c r="U82" s="116">
        <f>(T82*$E82*$F82*$G82*$L82*$U$13)</f>
        <v>7672800.4628519993</v>
      </c>
      <c r="V82" s="115"/>
      <c r="W82" s="116">
        <f>(V82*$E82*$F82*$G82*$L82*$W$13)</f>
        <v>0</v>
      </c>
      <c r="X82" s="115"/>
      <c r="Y82" s="116">
        <f>(X82*$E82*$F82*$G82*$L82*$Y$13)</f>
        <v>0</v>
      </c>
      <c r="Z82" s="116"/>
      <c r="AA82" s="116"/>
      <c r="AB82" s="115"/>
      <c r="AC82" s="116">
        <f>(AB82*$E82*$F82*$G82*$L82*$AC$13)</f>
        <v>0</v>
      </c>
      <c r="AD82" s="115"/>
      <c r="AE82" s="116"/>
      <c r="AF82" s="115"/>
      <c r="AG82" s="116">
        <f>(AF82*$E82*$F82*$G82*$L82*$AG$13)</f>
        <v>0</v>
      </c>
      <c r="AH82" s="115"/>
      <c r="AI82" s="116"/>
      <c r="AJ82" s="117"/>
      <c r="AK82" s="116">
        <f>(AJ82*$E82*$F82*$G82*$L82*$AK$13)</f>
        <v>0</v>
      </c>
      <c r="AL82" s="115"/>
      <c r="AM82" s="116">
        <f>(AL82*$E82*$F82*$G82*$L82*$AM$13)</f>
        <v>0</v>
      </c>
      <c r="AN82" s="115"/>
      <c r="AO82" s="115">
        <f>(AN82*$E82*$F82*$G82*$L82*$AO$13)</f>
        <v>0</v>
      </c>
      <c r="AP82" s="115"/>
      <c r="AQ82" s="116">
        <f>(AP82*$E82*$F82*$G82*$M82*$AQ$13)</f>
        <v>0</v>
      </c>
      <c r="AR82" s="123">
        <v>0</v>
      </c>
      <c r="AS82" s="116">
        <f>(AR82*$E82*$F82*$G82*$M82*$AS$13)</f>
        <v>0</v>
      </c>
      <c r="AT82" s="115"/>
      <c r="AU82" s="115">
        <f>(AT82*$E82*$F82*$G82*$M82*$AU$13)</f>
        <v>0</v>
      </c>
      <c r="AV82" s="115"/>
      <c r="AW82" s="116">
        <f>(AV82*$E82*$F82*$G82*$L82*$AW$13)</f>
        <v>0</v>
      </c>
      <c r="AX82" s="115"/>
      <c r="AY82" s="115">
        <f>(AX82*$E82*$F82*$G82*$L82*$AY$13)</f>
        <v>0</v>
      </c>
      <c r="AZ82" s="115"/>
      <c r="BA82" s="116">
        <f>(AZ82*$E82*$F82*$G82*$L82*$BA$13)</f>
        <v>0</v>
      </c>
      <c r="BB82" s="115"/>
      <c r="BC82" s="116">
        <f>(BB82*$E82*$F82*$G82*$L82*$BC$13)</f>
        <v>0</v>
      </c>
      <c r="BD82" s="115"/>
      <c r="BE82" s="116">
        <f>(BD82*$E82*$F82*$G82*$L82*$BE$13)</f>
        <v>0</v>
      </c>
      <c r="BF82" s="115"/>
      <c r="BG82" s="116">
        <f>(BF82*$E82*$F82*$G82*$L82*$BG$13)</f>
        <v>0</v>
      </c>
      <c r="BH82" s="115"/>
      <c r="BI82" s="116">
        <f>(BH82*$E82*$F82*$G82*$L82*$BI$13)</f>
        <v>0</v>
      </c>
      <c r="BJ82" s="115"/>
      <c r="BK82" s="116">
        <f>(BJ82*$E82*$F82*$G82*$M82*$BK$13)</f>
        <v>0</v>
      </c>
      <c r="BL82" s="115"/>
      <c r="BM82" s="116">
        <f>(BL82*$E82*$F82*$G82*$M82*$BM$13)</f>
        <v>0</v>
      </c>
      <c r="BN82" s="115"/>
      <c r="BO82" s="116">
        <f>(BN82*$E82*$F82*$G82*$M82*$BO$13)</f>
        <v>0</v>
      </c>
      <c r="BP82" s="115"/>
      <c r="BQ82" s="116">
        <f>(BP82*$E82*$F82*$G82*$M82*$BQ$13)</f>
        <v>0</v>
      </c>
      <c r="BR82" s="115"/>
      <c r="BS82" s="116">
        <f>(BR82*$E82*$F82*$G82*$M82*$BS$13)</f>
        <v>0</v>
      </c>
      <c r="BT82" s="115"/>
      <c r="BU82" s="116">
        <f>(BT82*$E82*$F82*$G82*$M82*$BU$13)</f>
        <v>0</v>
      </c>
      <c r="BV82" s="115">
        <v>1</v>
      </c>
      <c r="BW82" s="124">
        <f>(BV82*$E82*$F82*$G82*$M82*$BW$13)</f>
        <v>67484.91455999999</v>
      </c>
      <c r="BX82" s="115"/>
      <c r="BY82" s="116">
        <f>(BX82*$E82*$F82*$G82*$L82*$BY$13)</f>
        <v>0</v>
      </c>
      <c r="BZ82" s="115"/>
      <c r="CA82" s="116">
        <f>(BZ82*$E82*$F82*$G82*$L82*$CA$13)</f>
        <v>0</v>
      </c>
      <c r="CB82" s="115"/>
      <c r="CC82" s="116">
        <f>(CB82*$E82*$F82*$G82*$L82*$CC$13)</f>
        <v>0</v>
      </c>
      <c r="CD82" s="115">
        <v>3</v>
      </c>
      <c r="CE82" s="116">
        <f>(CD82*$E82*$F82*$G82*$M82*$CE$13)</f>
        <v>168712.28639999998</v>
      </c>
      <c r="CF82" s="115"/>
      <c r="CG82" s="116">
        <f>(CF82*$E82*$F82*$G82*$L82*$CG$13)</f>
        <v>0</v>
      </c>
      <c r="CH82" s="115"/>
      <c r="CI82" s="116">
        <f>(CH82*$E82*$F82*$G82*$L82*$CI$13)</f>
        <v>0</v>
      </c>
      <c r="CJ82" s="115"/>
      <c r="CK82" s="116">
        <f>(CJ82*$E82*$F82*$G82*$L82*$CK$13)</f>
        <v>0</v>
      </c>
      <c r="CL82" s="115"/>
      <c r="CM82" s="116">
        <f>(CL82*$E82*$F82*$G82*$L82*$CM$13)</f>
        <v>0</v>
      </c>
      <c r="CN82" s="115"/>
      <c r="CO82" s="116">
        <f>(CN82*$E82*$F82*$G82*$L82*$CO$13)</f>
        <v>0</v>
      </c>
      <c r="CP82" s="115"/>
      <c r="CQ82" s="116">
        <f>(CP82*$E82*$F82*$G82*$L82*$CQ$13)</f>
        <v>0</v>
      </c>
      <c r="CR82" s="115"/>
      <c r="CS82" s="116">
        <f>(CR82*$E82*$F82*$G82*$M82*$CS$13)</f>
        <v>0</v>
      </c>
      <c r="CT82" s="115"/>
      <c r="CU82" s="116">
        <f>(CT82*$E82*$F82*$G82*$M82*$CU$13)</f>
        <v>0</v>
      </c>
      <c r="CV82" s="115"/>
      <c r="CW82" s="116">
        <f>(CV82*$E82*$F82*$G82*$M82*$CW$13)</f>
        <v>0</v>
      </c>
      <c r="CX82" s="123">
        <v>0</v>
      </c>
      <c r="CY82" s="115">
        <f>(CX82*$E82*$F82*$G82*$M82*$CY$13)</f>
        <v>0</v>
      </c>
      <c r="CZ82" s="115"/>
      <c r="DA82" s="124">
        <f>(CZ82*$E82*$F82*$G82*$M82*$DA$13)</f>
        <v>0</v>
      </c>
      <c r="DB82" s="115"/>
      <c r="DC82" s="116">
        <f>(DB82*$E82*$F82*$G82*$M82*$DC$13)</f>
        <v>0</v>
      </c>
      <c r="DD82" s="125"/>
      <c r="DE82" s="115">
        <f>(DD82*$E82*$F82*$G82*$M82*$DE$13)</f>
        <v>0</v>
      </c>
      <c r="DF82" s="115"/>
      <c r="DG82" s="116">
        <f>(DF82*$E82*$F82*$G82*$M82*$DG$13)</f>
        <v>0</v>
      </c>
      <c r="DH82" s="115"/>
      <c r="DI82" s="116">
        <f>(DH82*$E82*$F82*$G82*$N82*$DI$13)</f>
        <v>0</v>
      </c>
      <c r="DJ82" s="115"/>
      <c r="DK82" s="116">
        <f>(DJ82*$E82*$F82*$G82*$O82*$DK$13)</f>
        <v>0</v>
      </c>
      <c r="DL82" s="116"/>
      <c r="DM82" s="116"/>
      <c r="DN82" s="116">
        <f t="shared" si="212"/>
        <v>137</v>
      </c>
      <c r="DO82" s="116">
        <f t="shared" si="212"/>
        <v>7908997.6638119994</v>
      </c>
    </row>
    <row r="83" spans="1:119" s="37" customFormat="1" ht="30" customHeight="1" x14ac:dyDescent="0.25">
      <c r="A83" s="89"/>
      <c r="B83" s="109">
        <v>57</v>
      </c>
      <c r="C83" s="110" t="s">
        <v>256</v>
      </c>
      <c r="D83" s="152" t="s">
        <v>257</v>
      </c>
      <c r="E83" s="93">
        <v>24257</v>
      </c>
      <c r="F83" s="112">
        <v>2.82</v>
      </c>
      <c r="G83" s="131">
        <v>1</v>
      </c>
      <c r="H83" s="101"/>
      <c r="I83" s="101"/>
      <c r="J83" s="101"/>
      <c r="K83" s="65"/>
      <c r="L83" s="113">
        <v>1.4</v>
      </c>
      <c r="M83" s="113">
        <v>1.68</v>
      </c>
      <c r="N83" s="113">
        <v>2.23</v>
      </c>
      <c r="O83" s="114">
        <v>2.57</v>
      </c>
      <c r="P83" s="115"/>
      <c r="Q83" s="116">
        <f>(P83*$E83*$F83*$G83*$L83*$Q$13)</f>
        <v>0</v>
      </c>
      <c r="R83" s="115"/>
      <c r="S83" s="115">
        <f>(R83*$E83*$F83*$G83*$L83*$S$13)</f>
        <v>0</v>
      </c>
      <c r="T83" s="115">
        <v>29</v>
      </c>
      <c r="U83" s="116">
        <f>(T83*$E83*$F83*$G83*$L83*$U$13)</f>
        <v>3418773.1385639999</v>
      </c>
      <c r="V83" s="115"/>
      <c r="W83" s="116">
        <f>(V83*$E83*$F83*$G83*$L83*$W$13)</f>
        <v>0</v>
      </c>
      <c r="X83" s="115"/>
      <c r="Y83" s="116">
        <f>(X83*$E83*$F83*$G83*$L83*$Y$13)</f>
        <v>0</v>
      </c>
      <c r="Z83" s="116"/>
      <c r="AA83" s="116"/>
      <c r="AB83" s="115"/>
      <c r="AC83" s="116">
        <f>(AB83*$E83*$F83*$G83*$L83*$AC$13)</f>
        <v>0</v>
      </c>
      <c r="AD83" s="115"/>
      <c r="AE83" s="116"/>
      <c r="AF83" s="115"/>
      <c r="AG83" s="116">
        <f>(AF83*$E83*$F83*$G83*$L83*$AG$13)</f>
        <v>0</v>
      </c>
      <c r="AH83" s="115"/>
      <c r="AI83" s="116"/>
      <c r="AJ83" s="117"/>
      <c r="AK83" s="116">
        <f>(AJ83*$E83*$F83*$G83*$L83*$AK$13)</f>
        <v>0</v>
      </c>
      <c r="AL83" s="115"/>
      <c r="AM83" s="116">
        <f>(AL83*$E83*$F83*$G83*$L83*$AM$13)</f>
        <v>0</v>
      </c>
      <c r="AN83" s="115"/>
      <c r="AO83" s="115">
        <f>(AN83*$E83*$F83*$G83*$L83*$AO$13)</f>
        <v>0</v>
      </c>
      <c r="AP83" s="115"/>
      <c r="AQ83" s="116">
        <f>(AP83*$E83*$F83*$G83*$M83*$AQ$13)</f>
        <v>0</v>
      </c>
      <c r="AR83" s="123">
        <v>0</v>
      </c>
      <c r="AS83" s="116">
        <f>(AR83*$E83*$F83*$G83*$M83*$AS$13)</f>
        <v>0</v>
      </c>
      <c r="AT83" s="115"/>
      <c r="AU83" s="115">
        <f>(AT83*$E83*$F83*$G83*$M83*$AU$13)</f>
        <v>0</v>
      </c>
      <c r="AV83" s="115"/>
      <c r="AW83" s="116">
        <f>(AV83*$E83*$F83*$G83*$L83*$AW$13)</f>
        <v>0</v>
      </c>
      <c r="AX83" s="115"/>
      <c r="AY83" s="115">
        <f>(AX83*$E83*$F83*$G83*$L83*$AY$13)</f>
        <v>0</v>
      </c>
      <c r="AZ83" s="115"/>
      <c r="BA83" s="116">
        <f>(AZ83*$E83*$F83*$G83*$L83*$BA$13)</f>
        <v>0</v>
      </c>
      <c r="BB83" s="115"/>
      <c r="BC83" s="116">
        <f>(BB83*$E83*$F83*$G83*$L83*$BC$13)</f>
        <v>0</v>
      </c>
      <c r="BD83" s="115"/>
      <c r="BE83" s="116">
        <f>(BD83*$E83*$F83*$G83*$L83*$BE$13)</f>
        <v>0</v>
      </c>
      <c r="BF83" s="115"/>
      <c r="BG83" s="116">
        <f>(BF83*$E83*$F83*$G83*$L83*$BG$13)</f>
        <v>0</v>
      </c>
      <c r="BH83" s="115"/>
      <c r="BI83" s="116">
        <f>(BH83*$E83*$F83*$G83*$L83*$BI$13)</f>
        <v>0</v>
      </c>
      <c r="BJ83" s="115"/>
      <c r="BK83" s="116">
        <f>(BJ83*$E83*$F83*$G83*$M83*$BK$13)</f>
        <v>0</v>
      </c>
      <c r="BL83" s="115">
        <v>0</v>
      </c>
      <c r="BM83" s="116">
        <f>(BL83*$E83*$F83*$G83*$M83*$BM$13)</f>
        <v>0</v>
      </c>
      <c r="BN83" s="115"/>
      <c r="BO83" s="116">
        <f>(BN83*$E83*$F83*$G83*$M83*$BO$13)</f>
        <v>0</v>
      </c>
      <c r="BP83" s="115"/>
      <c r="BQ83" s="116">
        <f>(BP83*$E83*$F83*$G83*$M83*$BQ$13)</f>
        <v>0</v>
      </c>
      <c r="BR83" s="115">
        <v>1</v>
      </c>
      <c r="BS83" s="116">
        <f>(BR83*$E83*$F83*$G83*$M83*$BS$13)</f>
        <v>103427.96687999999</v>
      </c>
      <c r="BT83" s="115"/>
      <c r="BU83" s="116">
        <f>(BT83*$E83*$F83*$G83*$M83*$BU$13)</f>
        <v>0</v>
      </c>
      <c r="BV83" s="115">
        <v>1</v>
      </c>
      <c r="BW83" s="124">
        <f>(BV83*$E83*$F83*$G83*$M83*$BW$13)</f>
        <v>137903.95583999998</v>
      </c>
      <c r="BX83" s="115"/>
      <c r="BY83" s="116">
        <f>(BX83*$E83*$F83*$G83*$L83*$BY$13)</f>
        <v>0</v>
      </c>
      <c r="BZ83" s="115"/>
      <c r="CA83" s="116">
        <f>(BZ83*$E83*$F83*$G83*$L83*$CA$13)</f>
        <v>0</v>
      </c>
      <c r="CB83" s="115"/>
      <c r="CC83" s="116">
        <f>(CB83*$E83*$F83*$G83*$L83*$CC$13)</f>
        <v>0</v>
      </c>
      <c r="CD83" s="115">
        <v>0</v>
      </c>
      <c r="CE83" s="116">
        <f>(CD83*$E83*$F83*$G83*$M83*$CE$13)</f>
        <v>0</v>
      </c>
      <c r="CF83" s="115"/>
      <c r="CG83" s="116">
        <f>(CF83*$E83*$F83*$G83*$L83*$CG$13)</f>
        <v>0</v>
      </c>
      <c r="CH83" s="115"/>
      <c r="CI83" s="116">
        <f>(CH83*$E83*$F83*$G83*$L83*$CI$13)</f>
        <v>0</v>
      </c>
      <c r="CJ83" s="115"/>
      <c r="CK83" s="116">
        <f>(CJ83*$E83*$F83*$G83*$L83*$CK$13)</f>
        <v>0</v>
      </c>
      <c r="CL83" s="115"/>
      <c r="CM83" s="116">
        <f>(CL83*$E83*$F83*$G83*$L83*$CM$13)</f>
        <v>0</v>
      </c>
      <c r="CN83" s="115"/>
      <c r="CO83" s="116">
        <f>(CN83*$E83*$F83*$G83*$L83*$CO$13)</f>
        <v>0</v>
      </c>
      <c r="CP83" s="115"/>
      <c r="CQ83" s="116">
        <f>(CP83*$E83*$F83*$G83*$L83*$CQ$13)</f>
        <v>0</v>
      </c>
      <c r="CR83" s="115"/>
      <c r="CS83" s="116">
        <f>(CR83*$E83*$F83*$G83*$M83*$CS$13)</f>
        <v>0</v>
      </c>
      <c r="CT83" s="115"/>
      <c r="CU83" s="116">
        <f>(CT83*$E83*$F83*$G83*$M83*$CU$13)</f>
        <v>0</v>
      </c>
      <c r="CV83" s="115"/>
      <c r="CW83" s="116">
        <f>(CV83*$E83*$F83*$G83*$M83*$CW$13)</f>
        <v>0</v>
      </c>
      <c r="CX83" s="123">
        <v>0</v>
      </c>
      <c r="CY83" s="115">
        <f>(CX83*$E83*$F83*$G83*$M83*$CY$13)</f>
        <v>0</v>
      </c>
      <c r="CZ83" s="115"/>
      <c r="DA83" s="124">
        <f>(CZ83*$E83*$F83*$G83*$M83*$DA$13)</f>
        <v>0</v>
      </c>
      <c r="DB83" s="115"/>
      <c r="DC83" s="116">
        <f>(DB83*$E83*$F83*$G83*$M83*$DC$13)</f>
        <v>0</v>
      </c>
      <c r="DD83" s="125"/>
      <c r="DE83" s="115">
        <f>(DD83*$E83*$F83*$G83*$M83*$DE$13)</f>
        <v>0</v>
      </c>
      <c r="DF83" s="115"/>
      <c r="DG83" s="116">
        <f>(DF83*$E83*$F83*$G83*$M83*$DG$13)</f>
        <v>0</v>
      </c>
      <c r="DH83" s="115"/>
      <c r="DI83" s="116">
        <f>(DH83*$E83*$F83*$G83*$N83*$DI$13)</f>
        <v>0</v>
      </c>
      <c r="DJ83" s="115"/>
      <c r="DK83" s="116">
        <f>(DJ83*$E83*$F83*$G83*$O83*$DK$13)</f>
        <v>0</v>
      </c>
      <c r="DL83" s="116"/>
      <c r="DM83" s="116"/>
      <c r="DN83" s="116">
        <f t="shared" si="212"/>
        <v>31</v>
      </c>
      <c r="DO83" s="116">
        <f t="shared" si="212"/>
        <v>3660105.0612840001</v>
      </c>
    </row>
    <row r="84" spans="1:119" s="37" customFormat="1" ht="15.75" customHeight="1" x14ac:dyDescent="0.25">
      <c r="A84" s="102">
        <v>12</v>
      </c>
      <c r="B84" s="134"/>
      <c r="C84" s="135"/>
      <c r="D84" s="153" t="s">
        <v>258</v>
      </c>
      <c r="E84" s="103">
        <v>24257</v>
      </c>
      <c r="F84" s="136">
        <v>0.65</v>
      </c>
      <c r="G84" s="104"/>
      <c r="H84" s="101"/>
      <c r="I84" s="101"/>
      <c r="J84" s="101"/>
      <c r="K84" s="105"/>
      <c r="L84" s="106">
        <v>1.4</v>
      </c>
      <c r="M84" s="106">
        <v>1.68</v>
      </c>
      <c r="N84" s="106">
        <v>2.23</v>
      </c>
      <c r="O84" s="107">
        <v>2.57</v>
      </c>
      <c r="P84" s="100">
        <f>SUM(P85:P103)</f>
        <v>1129</v>
      </c>
      <c r="Q84" s="100">
        <f t="shared" ref="Q84:CB84" si="213">SUM(Q85:Q103)</f>
        <v>172972923.49461836</v>
      </c>
      <c r="R84" s="100">
        <f t="shared" si="213"/>
        <v>451</v>
      </c>
      <c r="S84" s="100">
        <f t="shared" si="213"/>
        <v>61117854.33769989</v>
      </c>
      <c r="T84" s="100">
        <f t="shared" si="213"/>
        <v>3189</v>
      </c>
      <c r="U84" s="100">
        <f t="shared" si="213"/>
        <v>155050963.08514106</v>
      </c>
      <c r="V84" s="100">
        <f t="shared" si="213"/>
        <v>1</v>
      </c>
      <c r="W84" s="100">
        <f t="shared" si="213"/>
        <v>188538.357238</v>
      </c>
      <c r="X84" s="100">
        <f t="shared" si="213"/>
        <v>0</v>
      </c>
      <c r="Y84" s="100">
        <f t="shared" si="213"/>
        <v>0</v>
      </c>
      <c r="Z84" s="100"/>
      <c r="AA84" s="100"/>
      <c r="AB84" s="100">
        <f t="shared" si="213"/>
        <v>0</v>
      </c>
      <c r="AC84" s="100">
        <f t="shared" si="213"/>
        <v>0</v>
      </c>
      <c r="AD84" s="100">
        <f t="shared" si="213"/>
        <v>0</v>
      </c>
      <c r="AE84" s="100">
        <f t="shared" si="213"/>
        <v>0</v>
      </c>
      <c r="AF84" s="100">
        <f t="shared" si="213"/>
        <v>50</v>
      </c>
      <c r="AG84" s="100">
        <f t="shared" si="213"/>
        <v>4076262.7135999999</v>
      </c>
      <c r="AH84" s="100">
        <f t="shared" si="213"/>
        <v>0</v>
      </c>
      <c r="AI84" s="100">
        <f t="shared" si="213"/>
        <v>0</v>
      </c>
      <c r="AJ84" s="100">
        <f t="shared" si="213"/>
        <v>1100</v>
      </c>
      <c r="AK84" s="100">
        <f t="shared" si="213"/>
        <v>121206216.79174404</v>
      </c>
      <c r="AL84" s="100">
        <f t="shared" si="213"/>
        <v>3264</v>
      </c>
      <c r="AM84" s="100">
        <f t="shared" si="213"/>
        <v>382357933.88223702</v>
      </c>
      <c r="AN84" s="100">
        <f t="shared" si="213"/>
        <v>1075</v>
      </c>
      <c r="AO84" s="100">
        <f t="shared" si="213"/>
        <v>171714654.41245291</v>
      </c>
      <c r="AP84" s="100">
        <f t="shared" si="213"/>
        <v>821</v>
      </c>
      <c r="AQ84" s="100">
        <f t="shared" si="213"/>
        <v>116715431.25467521</v>
      </c>
      <c r="AR84" s="100">
        <f t="shared" si="213"/>
        <v>0</v>
      </c>
      <c r="AS84" s="100">
        <f t="shared" si="213"/>
        <v>0</v>
      </c>
      <c r="AT84" s="100">
        <f t="shared" si="213"/>
        <v>32</v>
      </c>
      <c r="AU84" s="100">
        <f t="shared" si="213"/>
        <v>589922.47775999992</v>
      </c>
      <c r="AV84" s="100">
        <f t="shared" si="213"/>
        <v>0</v>
      </c>
      <c r="AW84" s="100">
        <f t="shared" si="213"/>
        <v>0</v>
      </c>
      <c r="AX84" s="100">
        <f t="shared" si="213"/>
        <v>0</v>
      </c>
      <c r="AY84" s="100">
        <f t="shared" si="213"/>
        <v>0</v>
      </c>
      <c r="AZ84" s="100">
        <f t="shared" si="213"/>
        <v>0</v>
      </c>
      <c r="BA84" s="100">
        <f t="shared" si="213"/>
        <v>0</v>
      </c>
      <c r="BB84" s="100">
        <f t="shared" si="213"/>
        <v>0</v>
      </c>
      <c r="BC84" s="100">
        <f t="shared" si="213"/>
        <v>0</v>
      </c>
      <c r="BD84" s="100">
        <f t="shared" si="213"/>
        <v>257</v>
      </c>
      <c r="BE84" s="100">
        <f t="shared" si="213"/>
        <v>25520522.143349439</v>
      </c>
      <c r="BF84" s="100">
        <f t="shared" si="213"/>
        <v>0</v>
      </c>
      <c r="BG84" s="100">
        <f t="shared" si="213"/>
        <v>0</v>
      </c>
      <c r="BH84" s="100">
        <f t="shared" si="213"/>
        <v>66</v>
      </c>
      <c r="BI84" s="100">
        <f t="shared" si="213"/>
        <v>8055546.6242771205</v>
      </c>
      <c r="BJ84" s="100">
        <f t="shared" si="213"/>
        <v>4700</v>
      </c>
      <c r="BK84" s="100">
        <f t="shared" si="213"/>
        <v>638900489.75018692</v>
      </c>
      <c r="BL84" s="100">
        <f t="shared" si="213"/>
        <v>492</v>
      </c>
      <c r="BM84" s="100">
        <f t="shared" si="213"/>
        <v>10024932.959999999</v>
      </c>
      <c r="BN84" s="100">
        <f t="shared" si="213"/>
        <v>0</v>
      </c>
      <c r="BO84" s="100">
        <f t="shared" si="213"/>
        <v>0</v>
      </c>
      <c r="BP84" s="100">
        <f t="shared" si="213"/>
        <v>181</v>
      </c>
      <c r="BQ84" s="100">
        <f t="shared" si="213"/>
        <v>12982900.856803201</v>
      </c>
      <c r="BR84" s="100">
        <f t="shared" si="213"/>
        <v>111</v>
      </c>
      <c r="BS84" s="100">
        <f t="shared" si="213"/>
        <v>2081396.142</v>
      </c>
      <c r="BT84" s="100">
        <f t="shared" si="213"/>
        <v>458</v>
      </c>
      <c r="BU84" s="100">
        <f t="shared" si="213"/>
        <v>36598420.839979768</v>
      </c>
      <c r="BV84" s="100">
        <f t="shared" si="213"/>
        <v>1052</v>
      </c>
      <c r="BW84" s="100">
        <f t="shared" si="213"/>
        <v>98259822.647674143</v>
      </c>
      <c r="BX84" s="100">
        <f t="shared" si="213"/>
        <v>50</v>
      </c>
      <c r="BY84" s="100">
        <f t="shared" si="213"/>
        <v>848995</v>
      </c>
      <c r="BZ84" s="100">
        <f t="shared" si="213"/>
        <v>57</v>
      </c>
      <c r="CA84" s="100">
        <f t="shared" si="213"/>
        <v>1042905.4579999999</v>
      </c>
      <c r="CB84" s="100">
        <f t="shared" si="213"/>
        <v>0</v>
      </c>
      <c r="CC84" s="100">
        <f t="shared" ref="CC84:DO84" si="214">SUM(CC85:CC103)</f>
        <v>0</v>
      </c>
      <c r="CD84" s="100">
        <f t="shared" si="214"/>
        <v>401</v>
      </c>
      <c r="CE84" s="100">
        <f t="shared" si="214"/>
        <v>10659845.380799999</v>
      </c>
      <c r="CF84" s="100">
        <f t="shared" si="214"/>
        <v>0</v>
      </c>
      <c r="CG84" s="100">
        <f t="shared" si="214"/>
        <v>0</v>
      </c>
      <c r="CH84" s="100">
        <f t="shared" si="214"/>
        <v>0</v>
      </c>
      <c r="CI84" s="100">
        <f t="shared" si="214"/>
        <v>0</v>
      </c>
      <c r="CJ84" s="100">
        <f t="shared" si="214"/>
        <v>2</v>
      </c>
      <c r="CK84" s="100">
        <f t="shared" si="214"/>
        <v>69006.313599999994</v>
      </c>
      <c r="CL84" s="100">
        <f t="shared" si="214"/>
        <v>683</v>
      </c>
      <c r="CM84" s="100">
        <f t="shared" si="214"/>
        <v>13988720.816</v>
      </c>
      <c r="CN84" s="100">
        <f t="shared" si="214"/>
        <v>918</v>
      </c>
      <c r="CO84" s="100">
        <f t="shared" si="214"/>
        <v>95417526.535917044</v>
      </c>
      <c r="CP84" s="100">
        <f t="shared" si="214"/>
        <v>588</v>
      </c>
      <c r="CQ84" s="100">
        <f t="shared" si="214"/>
        <v>33831837.536921121</v>
      </c>
      <c r="CR84" s="100">
        <f t="shared" si="214"/>
        <v>1084</v>
      </c>
      <c r="CS84" s="100">
        <f t="shared" si="214"/>
        <v>63855543.87142951</v>
      </c>
      <c r="CT84" s="100">
        <f t="shared" si="214"/>
        <v>613</v>
      </c>
      <c r="CU84" s="100">
        <f t="shared" si="214"/>
        <v>28631599.593082529</v>
      </c>
      <c r="CV84" s="100">
        <f t="shared" si="214"/>
        <v>0</v>
      </c>
      <c r="CW84" s="100">
        <f t="shared" si="214"/>
        <v>0</v>
      </c>
      <c r="CX84" s="100">
        <f t="shared" si="214"/>
        <v>648</v>
      </c>
      <c r="CY84" s="100">
        <f t="shared" si="214"/>
        <v>49920549.361709781</v>
      </c>
      <c r="CZ84" s="100">
        <f t="shared" si="214"/>
        <v>0</v>
      </c>
      <c r="DA84" s="100">
        <f t="shared" si="214"/>
        <v>0</v>
      </c>
      <c r="DB84" s="100">
        <f t="shared" si="214"/>
        <v>380</v>
      </c>
      <c r="DC84" s="100">
        <f t="shared" si="214"/>
        <v>9724184.9712000005</v>
      </c>
      <c r="DD84" s="100">
        <f t="shared" si="214"/>
        <v>35</v>
      </c>
      <c r="DE84" s="100">
        <f t="shared" si="214"/>
        <v>995157.97919999994</v>
      </c>
      <c r="DF84" s="100">
        <f t="shared" si="214"/>
        <v>304</v>
      </c>
      <c r="DG84" s="100">
        <f t="shared" si="214"/>
        <v>17060892.836020611</v>
      </c>
      <c r="DH84" s="100">
        <f t="shared" si="214"/>
        <v>107</v>
      </c>
      <c r="DI84" s="100">
        <f t="shared" si="214"/>
        <v>2349371.95352</v>
      </c>
      <c r="DJ84" s="100">
        <f t="shared" si="214"/>
        <v>196</v>
      </c>
      <c r="DK84" s="100">
        <f t="shared" si="214"/>
        <v>9281063.4163707644</v>
      </c>
      <c r="DL84" s="100">
        <f t="shared" si="214"/>
        <v>0</v>
      </c>
      <c r="DM84" s="100">
        <f t="shared" si="214"/>
        <v>0</v>
      </c>
      <c r="DN84" s="100">
        <f t="shared" si="214"/>
        <v>24495</v>
      </c>
      <c r="DO84" s="100">
        <f t="shared" si="214"/>
        <v>2356091933.7952085</v>
      </c>
    </row>
    <row r="85" spans="1:119" s="37" customFormat="1" ht="24" customHeight="1" x14ac:dyDescent="0.25">
      <c r="A85" s="89"/>
      <c r="B85" s="109">
        <v>58</v>
      </c>
      <c r="C85" s="154" t="s">
        <v>259</v>
      </c>
      <c r="D85" s="152" t="s">
        <v>260</v>
      </c>
      <c r="E85" s="93">
        <v>24257</v>
      </c>
      <c r="F85" s="112">
        <v>0.57999999999999996</v>
      </c>
      <c r="G85" s="155">
        <v>1</v>
      </c>
      <c r="H85" s="137"/>
      <c r="I85" s="137"/>
      <c r="J85" s="137"/>
      <c r="K85" s="65"/>
      <c r="L85" s="113">
        <v>1.4</v>
      </c>
      <c r="M85" s="113">
        <v>1.68</v>
      </c>
      <c r="N85" s="113">
        <v>2.23</v>
      </c>
      <c r="O85" s="114">
        <v>2.57</v>
      </c>
      <c r="P85" s="115">
        <v>0</v>
      </c>
      <c r="Q85" s="116">
        <f t="shared" ref="Q85:Q97" si="215">(P85*$E85*$F85*$G85*$L85*$Q$13)</f>
        <v>0</v>
      </c>
      <c r="R85" s="115"/>
      <c r="S85" s="115">
        <f t="shared" ref="S85:S98" si="216">(R85*$E85*$F85*$G85*$L85*$S$13)</f>
        <v>0</v>
      </c>
      <c r="T85" s="115">
        <v>0</v>
      </c>
      <c r="U85" s="116">
        <f t="shared" ref="U85:U98" si="217">(T85*$E85*$F85*$G85*$L85*$U$13)</f>
        <v>0</v>
      </c>
      <c r="V85" s="115"/>
      <c r="W85" s="116">
        <f t="shared" ref="W85:W98" si="218">(V85*$E85*$F85*$G85*$L85*$W$13)</f>
        <v>0</v>
      </c>
      <c r="X85" s="115">
        <v>0</v>
      </c>
      <c r="Y85" s="116">
        <f t="shared" ref="Y85:Y98" si="219">(X85*$E85*$F85*$G85*$L85*$Y$13)</f>
        <v>0</v>
      </c>
      <c r="Z85" s="116"/>
      <c r="AA85" s="116"/>
      <c r="AB85" s="115"/>
      <c r="AC85" s="116">
        <f t="shared" ref="AC85:AC97" si="220">(AB85*$E85*$F85*$G85*$L85*$AC$13)</f>
        <v>0</v>
      </c>
      <c r="AD85" s="115"/>
      <c r="AE85" s="116"/>
      <c r="AF85" s="115"/>
      <c r="AG85" s="116">
        <f t="shared" ref="AG85:AG97" si="221">(AF85*$E85*$F85*$G85*$L85*$AG$13)</f>
        <v>0</v>
      </c>
      <c r="AH85" s="115"/>
      <c r="AI85" s="116"/>
      <c r="AJ85" s="117"/>
      <c r="AK85" s="116">
        <f t="shared" ref="AK85:AK98" si="222">(AJ85*$E85*$F85*$G85*$L85*$AK$13)</f>
        <v>0</v>
      </c>
      <c r="AL85" s="115">
        <v>250</v>
      </c>
      <c r="AM85" s="116">
        <f t="shared" ref="AM85:AM98" si="223">(AL85*$E85*$F85*$G85*$L85*$AM$13)</f>
        <v>5416588.0999999996</v>
      </c>
      <c r="AN85" s="115">
        <v>0</v>
      </c>
      <c r="AO85" s="115">
        <f t="shared" ref="AO85:AO98" si="224">(AN85*$E85*$F85*$G85*$L85*$AO$13)</f>
        <v>0</v>
      </c>
      <c r="AP85" s="115">
        <v>0</v>
      </c>
      <c r="AQ85" s="116">
        <f t="shared" ref="AQ85:AQ97" si="225">(AP85*$E85*$F85*$G85*$M85*$AQ$13)</f>
        <v>0</v>
      </c>
      <c r="AR85" s="123">
        <v>0</v>
      </c>
      <c r="AS85" s="116">
        <f t="shared" ref="AS85:AS98" si="226">(AR85*$E85*$F85*$G85*$M85*$AS$13)</f>
        <v>0</v>
      </c>
      <c r="AT85" s="115">
        <v>0</v>
      </c>
      <c r="AU85" s="115">
        <f t="shared" ref="AU85:AU97" si="227">(AT85*$E85*$F85*$G85*$M85*$AU$13)</f>
        <v>0</v>
      </c>
      <c r="AV85" s="115"/>
      <c r="AW85" s="116">
        <f t="shared" ref="AW85:AW97" si="228">(AV85*$E85*$F85*$G85*$L85*$AW$13)</f>
        <v>0</v>
      </c>
      <c r="AX85" s="115">
        <v>0</v>
      </c>
      <c r="AY85" s="115">
        <f t="shared" ref="AY85:AY97" si="229">(AX85*$E85*$F85*$G85*$L85*$AY$13)</f>
        <v>0</v>
      </c>
      <c r="AZ85" s="115"/>
      <c r="BA85" s="116">
        <f t="shared" ref="BA85:BA97" si="230">(AZ85*$E85*$F85*$G85*$L85*$BA$13)</f>
        <v>0</v>
      </c>
      <c r="BB85" s="115">
        <v>0</v>
      </c>
      <c r="BC85" s="116">
        <f t="shared" ref="BC85:BC97" si="231">(BB85*$E85*$F85*$G85*$L85*$BC$13)</f>
        <v>0</v>
      </c>
      <c r="BD85" s="115">
        <v>0</v>
      </c>
      <c r="BE85" s="116">
        <f t="shared" ref="BE85:BE98" si="232">(BD85*$E85*$F85*$G85*$L85*$BE$13)</f>
        <v>0</v>
      </c>
      <c r="BF85" s="115">
        <v>0</v>
      </c>
      <c r="BG85" s="116">
        <f t="shared" ref="BG85:BG97" si="233">(BF85*$E85*$F85*$G85*$L85*$BG$13)</f>
        <v>0</v>
      </c>
      <c r="BH85" s="115"/>
      <c r="BI85" s="116">
        <f t="shared" ref="BI85:BI97" si="234">(BH85*$E85*$F85*$G85*$L85*$BI$13)</f>
        <v>0</v>
      </c>
      <c r="BJ85" s="115">
        <v>15</v>
      </c>
      <c r="BK85" s="116">
        <f t="shared" ref="BK85:BK98" si="235">(BJ85*$E85*$F85*$G85*$M85*$BK$13)</f>
        <v>389994.3432</v>
      </c>
      <c r="BL85" s="115"/>
      <c r="BM85" s="116">
        <f t="shared" ref="BM85:BM97" si="236">(BL85*$E85*$F85*$G85*$M85*$BM$13)</f>
        <v>0</v>
      </c>
      <c r="BN85" s="115">
        <v>0</v>
      </c>
      <c r="BO85" s="116">
        <f t="shared" ref="BO85:BO97" si="237">(BN85*$E85*$F85*$G85*$M85*$BO$13)</f>
        <v>0</v>
      </c>
      <c r="BP85" s="115">
        <v>0</v>
      </c>
      <c r="BQ85" s="116">
        <f t="shared" ref="BQ85:BQ98" si="238">(BP85*$E85*$F85*$G85*$M85*$BQ$13)</f>
        <v>0</v>
      </c>
      <c r="BR85" s="115"/>
      <c r="BS85" s="116">
        <f t="shared" ref="BS85:BS97" si="239">(BR85*$E85*$F85*$G85*$M85*$BS$13)</f>
        <v>0</v>
      </c>
      <c r="BT85" s="115">
        <v>23</v>
      </c>
      <c r="BU85" s="116">
        <f t="shared" ref="BU85:BU98" si="240">(BT85*$E85*$F85*$G85*$M85*$BU$13)</f>
        <v>652354.17408000003</v>
      </c>
      <c r="BV85" s="115">
        <v>65</v>
      </c>
      <c r="BW85" s="124">
        <f t="shared" ref="BW85:BW98" si="241">(BV85*$E85*$F85*$G85*$M85*$BW$13)</f>
        <v>1843609.6223999995</v>
      </c>
      <c r="BX85" s="115">
        <v>0</v>
      </c>
      <c r="BY85" s="116">
        <f t="shared" ref="BY85:BY97" si="242">(BX85*$E85*$F85*$G85*$L85*$BY$13)</f>
        <v>0</v>
      </c>
      <c r="BZ85" s="115">
        <v>0</v>
      </c>
      <c r="CA85" s="116">
        <f t="shared" ref="CA85:CA97" si="243">(BZ85*$E85*$F85*$G85*$L85*$CA$13)</f>
        <v>0</v>
      </c>
      <c r="CB85" s="115">
        <v>0</v>
      </c>
      <c r="CC85" s="116">
        <f t="shared" ref="CC85:CC97" si="244">(CB85*$E85*$F85*$G85*$L85*$CC$13)</f>
        <v>0</v>
      </c>
      <c r="CD85" s="115">
        <v>50</v>
      </c>
      <c r="CE85" s="116">
        <f t="shared" ref="CE85:CE98" si="245">(CD85*$E85*$F85*$G85*$M85*$CE$13)</f>
        <v>1181801.04</v>
      </c>
      <c r="CF85" s="115">
        <v>0</v>
      </c>
      <c r="CG85" s="116">
        <f t="shared" ref="CG85:CG97" si="246">(CF85*$E85*$F85*$G85*$L85*$CG$13)</f>
        <v>0</v>
      </c>
      <c r="CH85" s="115"/>
      <c r="CI85" s="116">
        <f t="shared" ref="CI85:CI97" si="247">(CH85*$E85*$F85*$G85*$L85*$CI$13)</f>
        <v>0</v>
      </c>
      <c r="CJ85" s="115"/>
      <c r="CK85" s="116">
        <f t="shared" ref="CK85:CK97" si="248">(CJ85*$E85*$F85*$G85*$L85*$CK$13)</f>
        <v>0</v>
      </c>
      <c r="CL85" s="115">
        <v>31</v>
      </c>
      <c r="CM85" s="116">
        <f t="shared" ref="CM85:CM98" si="249">(CL85*$E85*$F85*$G85*$L85*$CM$13)</f>
        <v>610597.20399999991</v>
      </c>
      <c r="CN85" s="115">
        <v>19</v>
      </c>
      <c r="CO85" s="116">
        <f t="shared" ref="CO85:CO98" si="250">(CN85*$E85*$F85*$G85*$L85*$CO$13)</f>
        <v>336813.29639999993</v>
      </c>
      <c r="CP85" s="115">
        <v>35</v>
      </c>
      <c r="CQ85" s="116">
        <f t="shared" ref="CQ85:CQ97" si="251">(CP85*$E85*$F85*$G85*$L85*$CQ$13)</f>
        <v>689383.94</v>
      </c>
      <c r="CR85" s="115">
        <v>96</v>
      </c>
      <c r="CS85" s="116">
        <f t="shared" ref="CS85:CS97" si="252">(CR85*$E85*$F85*$G85*$M85*$CS$13)</f>
        <v>2269057.9967999998</v>
      </c>
      <c r="CT85" s="115">
        <v>30</v>
      </c>
      <c r="CU85" s="116">
        <f t="shared" ref="CU85:CU97" si="253">(CT85*$E85*$F85*$G85*$M85*$CU$13)</f>
        <v>709080.62399999995</v>
      </c>
      <c r="CV85" s="115">
        <v>0</v>
      </c>
      <c r="CW85" s="116">
        <f t="shared" ref="CW85:CW97" si="254">(CV85*$E85*$F85*$G85*$M85*$CW$13)</f>
        <v>0</v>
      </c>
      <c r="CX85" s="123">
        <v>0</v>
      </c>
      <c r="CY85" s="115">
        <f t="shared" ref="CY85:CY98" si="255">(CX85*$E85*$F85*$G85*$M85*$CY$13)</f>
        <v>0</v>
      </c>
      <c r="CZ85" s="115"/>
      <c r="DA85" s="124">
        <f t="shared" ref="DA85:DA97" si="256">(CZ85*$E85*$F85*$G85*$M85*$DA$13)</f>
        <v>0</v>
      </c>
      <c r="DB85" s="115">
        <v>92</v>
      </c>
      <c r="DC85" s="116">
        <f t="shared" ref="DC85:DC98" si="257">(DB85*$E85*$F85*$G85*$M85*$DC$13)</f>
        <v>2174513.9136000001</v>
      </c>
      <c r="DD85" s="125"/>
      <c r="DE85" s="115">
        <f t="shared" ref="DE85:DE97" si="258">(DD85*$E85*$F85*$G85*$M85*$DE$13)</f>
        <v>0</v>
      </c>
      <c r="DF85" s="115">
        <v>6</v>
      </c>
      <c r="DG85" s="116">
        <f t="shared" ref="DG85:DG98" si="259">(DF85*$E85*$F85*$G85*$M85*$DG$13)</f>
        <v>141816.12479999999</v>
      </c>
      <c r="DH85" s="115"/>
      <c r="DI85" s="116">
        <f t="shared" ref="DI85:DI97" si="260">(DH85*$E85*$F85*$G85*$N85*$DI$13)</f>
        <v>0</v>
      </c>
      <c r="DJ85" s="115">
        <v>2</v>
      </c>
      <c r="DK85" s="116">
        <f t="shared" ref="DK85:DK98" si="261">(DJ85*$E85*$F85*$G85*$O85*$DK$13)</f>
        <v>57851.974719999998</v>
      </c>
      <c r="DL85" s="116"/>
      <c r="DM85" s="116"/>
      <c r="DN85" s="116">
        <f t="shared" ref="DN85:DO103" si="262">SUM(P85,R85,T85,V85,X85,Z85,AB85,AD85,AF85,AH85,AJ85,AL85,AR85,AV85,AX85,CB85,AN85,BB85,BD85,BF85,CP85,BH85,BJ85,AP85,BN85,AT85,CR85,BP85,CT85,BR85,BT85,BV85,CD85,BX85,BZ85,CF85,CH85,CJ85,CL85,CN85,CV85,CX85,BL85,AZ85,CZ85,DB85,DD85,DF85,DH85,DJ85,DL85)</f>
        <v>714</v>
      </c>
      <c r="DO85" s="116">
        <f t="shared" si="262"/>
        <v>16473462.353999995</v>
      </c>
    </row>
    <row r="86" spans="1:119" s="37" customFormat="1" ht="24" customHeight="1" x14ac:dyDescent="0.25">
      <c r="A86" s="89"/>
      <c r="B86" s="109">
        <v>59</v>
      </c>
      <c r="C86" s="110" t="s">
        <v>261</v>
      </c>
      <c r="D86" s="152" t="s">
        <v>262</v>
      </c>
      <c r="E86" s="93">
        <v>24257</v>
      </c>
      <c r="F86" s="112">
        <v>0.62</v>
      </c>
      <c r="G86" s="131">
        <v>1</v>
      </c>
      <c r="H86" s="101"/>
      <c r="I86" s="101"/>
      <c r="J86" s="101"/>
      <c r="K86" s="65"/>
      <c r="L86" s="113">
        <v>1.4</v>
      </c>
      <c r="M86" s="113">
        <v>1.68</v>
      </c>
      <c r="N86" s="113">
        <v>2.23</v>
      </c>
      <c r="O86" s="114">
        <v>2.57</v>
      </c>
      <c r="P86" s="115">
        <v>0</v>
      </c>
      <c r="Q86" s="116">
        <f t="shared" si="215"/>
        <v>0</v>
      </c>
      <c r="R86" s="115"/>
      <c r="S86" s="115">
        <f t="shared" si="216"/>
        <v>0</v>
      </c>
      <c r="T86" s="115">
        <v>1386</v>
      </c>
      <c r="U86" s="116">
        <f t="shared" si="217"/>
        <v>35923454.798616</v>
      </c>
      <c r="V86" s="115"/>
      <c r="W86" s="116">
        <f t="shared" si="218"/>
        <v>0</v>
      </c>
      <c r="X86" s="115"/>
      <c r="Y86" s="116">
        <f t="shared" si="219"/>
        <v>0</v>
      </c>
      <c r="Z86" s="116"/>
      <c r="AA86" s="116"/>
      <c r="AB86" s="115"/>
      <c r="AC86" s="116">
        <f t="shared" si="220"/>
        <v>0</v>
      </c>
      <c r="AD86" s="115"/>
      <c r="AE86" s="116"/>
      <c r="AF86" s="115"/>
      <c r="AG86" s="116">
        <f t="shared" si="221"/>
        <v>0</v>
      </c>
      <c r="AH86" s="115"/>
      <c r="AI86" s="116"/>
      <c r="AJ86" s="117"/>
      <c r="AK86" s="116">
        <f t="shared" si="222"/>
        <v>0</v>
      </c>
      <c r="AL86" s="115">
        <v>50</v>
      </c>
      <c r="AM86" s="116">
        <f t="shared" si="223"/>
        <v>1158029.1800000002</v>
      </c>
      <c r="AN86" s="115">
        <v>0</v>
      </c>
      <c r="AO86" s="115">
        <f t="shared" si="224"/>
        <v>0</v>
      </c>
      <c r="AP86" s="115">
        <v>1</v>
      </c>
      <c r="AQ86" s="116">
        <f t="shared" si="225"/>
        <v>27792.70032</v>
      </c>
      <c r="AR86" s="123">
        <v>0</v>
      </c>
      <c r="AS86" s="116">
        <f t="shared" si="226"/>
        <v>0</v>
      </c>
      <c r="AT86" s="115">
        <v>0</v>
      </c>
      <c r="AU86" s="115">
        <f t="shared" si="227"/>
        <v>0</v>
      </c>
      <c r="AV86" s="115"/>
      <c r="AW86" s="116">
        <f t="shared" si="228"/>
        <v>0</v>
      </c>
      <c r="AX86" s="115"/>
      <c r="AY86" s="115">
        <f t="shared" si="229"/>
        <v>0</v>
      </c>
      <c r="AZ86" s="115"/>
      <c r="BA86" s="116">
        <f t="shared" si="230"/>
        <v>0</v>
      </c>
      <c r="BB86" s="115"/>
      <c r="BC86" s="116">
        <f t="shared" si="231"/>
        <v>0</v>
      </c>
      <c r="BD86" s="115"/>
      <c r="BE86" s="116">
        <f t="shared" si="232"/>
        <v>0</v>
      </c>
      <c r="BF86" s="115"/>
      <c r="BG86" s="116">
        <f t="shared" si="233"/>
        <v>0</v>
      </c>
      <c r="BH86" s="115"/>
      <c r="BI86" s="116">
        <f t="shared" si="234"/>
        <v>0</v>
      </c>
      <c r="BJ86" s="115">
        <v>380</v>
      </c>
      <c r="BK86" s="116">
        <f t="shared" si="235"/>
        <v>10561226.1216</v>
      </c>
      <c r="BL86" s="115"/>
      <c r="BM86" s="116">
        <f t="shared" si="236"/>
        <v>0</v>
      </c>
      <c r="BN86" s="115"/>
      <c r="BO86" s="116">
        <f t="shared" si="237"/>
        <v>0</v>
      </c>
      <c r="BP86" s="115">
        <v>0</v>
      </c>
      <c r="BQ86" s="116">
        <f t="shared" si="238"/>
        <v>0</v>
      </c>
      <c r="BR86" s="115"/>
      <c r="BS86" s="116">
        <f t="shared" si="239"/>
        <v>0</v>
      </c>
      <c r="BT86" s="115">
        <v>52</v>
      </c>
      <c r="BU86" s="116">
        <f t="shared" si="240"/>
        <v>1576604.09088</v>
      </c>
      <c r="BV86" s="115">
        <v>113</v>
      </c>
      <c r="BW86" s="124">
        <f t="shared" si="241"/>
        <v>3426081.9667199994</v>
      </c>
      <c r="BX86" s="115"/>
      <c r="BY86" s="116">
        <f t="shared" si="242"/>
        <v>0</v>
      </c>
      <c r="BZ86" s="115"/>
      <c r="CA86" s="116">
        <f t="shared" si="243"/>
        <v>0</v>
      </c>
      <c r="CB86" s="115"/>
      <c r="CC86" s="116">
        <f t="shared" si="244"/>
        <v>0</v>
      </c>
      <c r="CD86" s="115">
        <v>64</v>
      </c>
      <c r="CE86" s="116">
        <f t="shared" si="245"/>
        <v>1617029.8367999999</v>
      </c>
      <c r="CF86" s="115"/>
      <c r="CG86" s="116">
        <f t="shared" si="246"/>
        <v>0</v>
      </c>
      <c r="CH86" s="115"/>
      <c r="CI86" s="116">
        <f t="shared" si="247"/>
        <v>0</v>
      </c>
      <c r="CJ86" s="115"/>
      <c r="CK86" s="116">
        <f t="shared" si="248"/>
        <v>0</v>
      </c>
      <c r="CL86" s="115">
        <v>260</v>
      </c>
      <c r="CM86" s="116">
        <f t="shared" si="249"/>
        <v>5474319.7599999998</v>
      </c>
      <c r="CN86" s="115">
        <v>75</v>
      </c>
      <c r="CO86" s="116">
        <f t="shared" si="250"/>
        <v>1421217.63</v>
      </c>
      <c r="CP86" s="115">
        <v>125</v>
      </c>
      <c r="CQ86" s="116">
        <f t="shared" si="251"/>
        <v>2631884.5</v>
      </c>
      <c r="CR86" s="115">
        <v>217</v>
      </c>
      <c r="CS86" s="116">
        <f t="shared" si="252"/>
        <v>5482741.7903999994</v>
      </c>
      <c r="CT86" s="115">
        <v>60</v>
      </c>
      <c r="CU86" s="116">
        <f t="shared" si="253"/>
        <v>1515965.4720000001</v>
      </c>
      <c r="CV86" s="115"/>
      <c r="CW86" s="116">
        <f t="shared" si="254"/>
        <v>0</v>
      </c>
      <c r="CX86" s="123">
        <v>0</v>
      </c>
      <c r="CY86" s="115">
        <f t="shared" si="255"/>
        <v>0</v>
      </c>
      <c r="CZ86" s="115"/>
      <c r="DA86" s="124">
        <f t="shared" si="256"/>
        <v>0</v>
      </c>
      <c r="DB86" s="115">
        <v>158</v>
      </c>
      <c r="DC86" s="116">
        <f t="shared" si="257"/>
        <v>3992042.4096000004</v>
      </c>
      <c r="DD86" s="125">
        <v>2</v>
      </c>
      <c r="DE86" s="115">
        <f t="shared" si="258"/>
        <v>50532.182399999998</v>
      </c>
      <c r="DF86" s="115">
        <v>9</v>
      </c>
      <c r="DG86" s="116">
        <f t="shared" si="259"/>
        <v>227394.82079999999</v>
      </c>
      <c r="DH86" s="115"/>
      <c r="DI86" s="116">
        <f t="shared" si="260"/>
        <v>0</v>
      </c>
      <c r="DJ86" s="115">
        <v>2</v>
      </c>
      <c r="DK86" s="116">
        <f t="shared" si="261"/>
        <v>61841.766080000001</v>
      </c>
      <c r="DL86" s="116"/>
      <c r="DM86" s="116"/>
      <c r="DN86" s="116">
        <f t="shared" si="262"/>
        <v>2954</v>
      </c>
      <c r="DO86" s="116">
        <f t="shared" si="262"/>
        <v>75148159.026216015</v>
      </c>
    </row>
    <row r="87" spans="1:119" s="37" customFormat="1" ht="24" customHeight="1" x14ac:dyDescent="0.25">
      <c r="A87" s="89"/>
      <c r="B87" s="109">
        <v>60</v>
      </c>
      <c r="C87" s="110" t="s">
        <v>263</v>
      </c>
      <c r="D87" s="152" t="s">
        <v>264</v>
      </c>
      <c r="E87" s="93">
        <v>24257</v>
      </c>
      <c r="F87" s="112">
        <v>1.4</v>
      </c>
      <c r="G87" s="131">
        <v>1</v>
      </c>
      <c r="H87" s="101"/>
      <c r="I87" s="101"/>
      <c r="J87" s="101"/>
      <c r="K87" s="65"/>
      <c r="L87" s="113">
        <v>1.4</v>
      </c>
      <c r="M87" s="113">
        <v>1.68</v>
      </c>
      <c r="N87" s="113">
        <v>2.23</v>
      </c>
      <c r="O87" s="114">
        <v>2.57</v>
      </c>
      <c r="P87" s="115">
        <v>0</v>
      </c>
      <c r="Q87" s="116">
        <f t="shared" si="215"/>
        <v>0</v>
      </c>
      <c r="R87" s="115"/>
      <c r="S87" s="115">
        <f t="shared" si="216"/>
        <v>0</v>
      </c>
      <c r="T87" s="115">
        <v>4</v>
      </c>
      <c r="U87" s="116">
        <f t="shared" si="217"/>
        <v>234105.27727999998</v>
      </c>
      <c r="V87" s="115"/>
      <c r="W87" s="116">
        <f t="shared" si="218"/>
        <v>0</v>
      </c>
      <c r="X87" s="115">
        <v>0</v>
      </c>
      <c r="Y87" s="116">
        <f t="shared" si="219"/>
        <v>0</v>
      </c>
      <c r="Z87" s="116"/>
      <c r="AA87" s="116"/>
      <c r="AB87" s="115"/>
      <c r="AC87" s="116">
        <f t="shared" si="220"/>
        <v>0</v>
      </c>
      <c r="AD87" s="115"/>
      <c r="AE87" s="116"/>
      <c r="AF87" s="115">
        <v>1</v>
      </c>
      <c r="AG87" s="116">
        <f t="shared" si="221"/>
        <v>52298.091999999997</v>
      </c>
      <c r="AH87" s="115"/>
      <c r="AI87" s="116"/>
      <c r="AJ87" s="117"/>
      <c r="AK87" s="116">
        <f t="shared" si="222"/>
        <v>0</v>
      </c>
      <c r="AL87" s="115">
        <v>20</v>
      </c>
      <c r="AM87" s="116">
        <f t="shared" si="223"/>
        <v>1045961.84</v>
      </c>
      <c r="AN87" s="115">
        <v>0</v>
      </c>
      <c r="AO87" s="115">
        <f t="shared" si="224"/>
        <v>0</v>
      </c>
      <c r="AP87" s="115">
        <v>0</v>
      </c>
      <c r="AQ87" s="116">
        <f t="shared" si="225"/>
        <v>0</v>
      </c>
      <c r="AR87" s="123">
        <v>0</v>
      </c>
      <c r="AS87" s="116">
        <f t="shared" si="226"/>
        <v>0</v>
      </c>
      <c r="AT87" s="115">
        <v>0</v>
      </c>
      <c r="AU87" s="115">
        <f t="shared" si="227"/>
        <v>0</v>
      </c>
      <c r="AV87" s="115"/>
      <c r="AW87" s="116">
        <f t="shared" si="228"/>
        <v>0</v>
      </c>
      <c r="AX87" s="115">
        <v>0</v>
      </c>
      <c r="AY87" s="115">
        <f t="shared" si="229"/>
        <v>0</v>
      </c>
      <c r="AZ87" s="115"/>
      <c r="BA87" s="116">
        <f t="shared" si="230"/>
        <v>0</v>
      </c>
      <c r="BB87" s="115">
        <v>0</v>
      </c>
      <c r="BC87" s="116">
        <f t="shared" si="231"/>
        <v>0</v>
      </c>
      <c r="BD87" s="115">
        <v>0</v>
      </c>
      <c r="BE87" s="116">
        <f t="shared" si="232"/>
        <v>0</v>
      </c>
      <c r="BF87" s="115">
        <v>0</v>
      </c>
      <c r="BG87" s="116">
        <f t="shared" si="233"/>
        <v>0</v>
      </c>
      <c r="BH87" s="115"/>
      <c r="BI87" s="116">
        <f t="shared" si="234"/>
        <v>0</v>
      </c>
      <c r="BJ87" s="115">
        <v>9</v>
      </c>
      <c r="BK87" s="116">
        <f t="shared" si="235"/>
        <v>564819.39359999995</v>
      </c>
      <c r="BL87" s="115"/>
      <c r="BM87" s="116">
        <f t="shared" si="236"/>
        <v>0</v>
      </c>
      <c r="BN87" s="115">
        <v>0</v>
      </c>
      <c r="BO87" s="116">
        <f t="shared" si="237"/>
        <v>0</v>
      </c>
      <c r="BP87" s="115">
        <v>0</v>
      </c>
      <c r="BQ87" s="116">
        <f t="shared" si="238"/>
        <v>0</v>
      </c>
      <c r="BR87" s="115"/>
      <c r="BS87" s="116">
        <f t="shared" si="239"/>
        <v>0</v>
      </c>
      <c r="BT87" s="115">
        <v>1</v>
      </c>
      <c r="BU87" s="116">
        <f t="shared" si="240"/>
        <v>68462.956799999985</v>
      </c>
      <c r="BV87" s="115">
        <v>0</v>
      </c>
      <c r="BW87" s="124">
        <f t="shared" si="241"/>
        <v>0</v>
      </c>
      <c r="BX87" s="115">
        <v>0</v>
      </c>
      <c r="BY87" s="116">
        <f t="shared" si="242"/>
        <v>0</v>
      </c>
      <c r="BZ87" s="115">
        <v>0</v>
      </c>
      <c r="CA87" s="116">
        <f t="shared" si="243"/>
        <v>0</v>
      </c>
      <c r="CB87" s="115">
        <v>0</v>
      </c>
      <c r="CC87" s="116">
        <f t="shared" si="244"/>
        <v>0</v>
      </c>
      <c r="CD87" s="115">
        <v>0</v>
      </c>
      <c r="CE87" s="116">
        <f t="shared" si="245"/>
        <v>0</v>
      </c>
      <c r="CF87" s="115"/>
      <c r="CG87" s="116">
        <f t="shared" si="246"/>
        <v>0</v>
      </c>
      <c r="CH87" s="115"/>
      <c r="CI87" s="116">
        <f t="shared" si="247"/>
        <v>0</v>
      </c>
      <c r="CJ87" s="115"/>
      <c r="CK87" s="116">
        <f t="shared" si="248"/>
        <v>0</v>
      </c>
      <c r="CL87" s="115">
        <v>12</v>
      </c>
      <c r="CM87" s="116">
        <f t="shared" si="249"/>
        <v>570524.6399999999</v>
      </c>
      <c r="CN87" s="115">
        <v>0</v>
      </c>
      <c r="CO87" s="116">
        <f t="shared" si="250"/>
        <v>0</v>
      </c>
      <c r="CP87" s="115">
        <v>1</v>
      </c>
      <c r="CQ87" s="116">
        <f t="shared" si="251"/>
        <v>47543.719999999994</v>
      </c>
      <c r="CR87" s="115"/>
      <c r="CS87" s="116">
        <f t="shared" si="252"/>
        <v>0</v>
      </c>
      <c r="CT87" s="115"/>
      <c r="CU87" s="116">
        <f t="shared" si="253"/>
        <v>0</v>
      </c>
      <c r="CV87" s="115">
        <v>0</v>
      </c>
      <c r="CW87" s="116">
        <f t="shared" si="254"/>
        <v>0</v>
      </c>
      <c r="CX87" s="123">
        <v>0</v>
      </c>
      <c r="CY87" s="115">
        <f t="shared" si="255"/>
        <v>0</v>
      </c>
      <c r="CZ87" s="115"/>
      <c r="DA87" s="124">
        <f t="shared" si="256"/>
        <v>0</v>
      </c>
      <c r="DB87" s="115">
        <v>1</v>
      </c>
      <c r="DC87" s="116">
        <f t="shared" si="257"/>
        <v>57052.463999999993</v>
      </c>
      <c r="DD87" s="125"/>
      <c r="DE87" s="115">
        <f t="shared" si="258"/>
        <v>0</v>
      </c>
      <c r="DF87" s="115"/>
      <c r="DG87" s="116">
        <f t="shared" si="259"/>
        <v>0</v>
      </c>
      <c r="DH87" s="115"/>
      <c r="DI87" s="116">
        <f t="shared" si="260"/>
        <v>0</v>
      </c>
      <c r="DJ87" s="115">
        <v>0</v>
      </c>
      <c r="DK87" s="116">
        <f t="shared" si="261"/>
        <v>0</v>
      </c>
      <c r="DL87" s="116"/>
      <c r="DM87" s="116"/>
      <c r="DN87" s="116">
        <f t="shared" si="262"/>
        <v>49</v>
      </c>
      <c r="DO87" s="116">
        <f t="shared" si="262"/>
        <v>2640768.38368</v>
      </c>
    </row>
    <row r="88" spans="1:119" s="37" customFormat="1" ht="23.25" customHeight="1" x14ac:dyDescent="0.25">
      <c r="A88" s="89"/>
      <c r="B88" s="109">
        <v>61</v>
      </c>
      <c r="C88" s="110" t="s">
        <v>265</v>
      </c>
      <c r="D88" s="152" t="s">
        <v>266</v>
      </c>
      <c r="E88" s="93">
        <v>24257</v>
      </c>
      <c r="F88" s="112">
        <v>1.27</v>
      </c>
      <c r="G88" s="131">
        <v>1</v>
      </c>
      <c r="H88" s="101"/>
      <c r="I88" s="101"/>
      <c r="J88" s="101"/>
      <c r="K88" s="65"/>
      <c r="L88" s="113">
        <v>1.4</v>
      </c>
      <c r="M88" s="113">
        <v>1.68</v>
      </c>
      <c r="N88" s="113">
        <v>2.23</v>
      </c>
      <c r="O88" s="114">
        <v>2.57</v>
      </c>
      <c r="P88" s="115">
        <v>12</v>
      </c>
      <c r="Q88" s="116">
        <f>(P88*$E88*$F88*$G88*$L88*$Q$13)</f>
        <v>569302.08719999995</v>
      </c>
      <c r="R88" s="115">
        <v>2</v>
      </c>
      <c r="S88" s="115">
        <f t="shared" si="216"/>
        <v>94883.681200000006</v>
      </c>
      <c r="T88" s="115">
        <v>0</v>
      </c>
      <c r="U88" s="116">
        <f t="shared" si="217"/>
        <v>0</v>
      </c>
      <c r="V88" s="115"/>
      <c r="W88" s="116">
        <f t="shared" si="218"/>
        <v>0</v>
      </c>
      <c r="X88" s="115"/>
      <c r="Y88" s="116">
        <f t="shared" si="219"/>
        <v>0</v>
      </c>
      <c r="Z88" s="116"/>
      <c r="AA88" s="116"/>
      <c r="AB88" s="115"/>
      <c r="AC88" s="116">
        <f t="shared" si="220"/>
        <v>0</v>
      </c>
      <c r="AD88" s="115"/>
      <c r="AE88" s="116"/>
      <c r="AF88" s="115">
        <v>28</v>
      </c>
      <c r="AG88" s="116">
        <f t="shared" si="221"/>
        <v>1328371.5367999999</v>
      </c>
      <c r="AH88" s="115"/>
      <c r="AI88" s="116"/>
      <c r="AJ88" s="117"/>
      <c r="AK88" s="116">
        <f t="shared" si="222"/>
        <v>0</v>
      </c>
      <c r="AL88" s="115">
        <v>20</v>
      </c>
      <c r="AM88" s="116">
        <f t="shared" si="223"/>
        <v>948836.81200000015</v>
      </c>
      <c r="AN88" s="115">
        <v>0</v>
      </c>
      <c r="AO88" s="115">
        <f t="shared" si="224"/>
        <v>0</v>
      </c>
      <c r="AP88" s="115">
        <v>0</v>
      </c>
      <c r="AQ88" s="116">
        <f t="shared" si="225"/>
        <v>0</v>
      </c>
      <c r="AR88" s="123">
        <v>0</v>
      </c>
      <c r="AS88" s="116">
        <f t="shared" si="226"/>
        <v>0</v>
      </c>
      <c r="AT88" s="115">
        <v>0</v>
      </c>
      <c r="AU88" s="122">
        <f t="shared" si="227"/>
        <v>0</v>
      </c>
      <c r="AV88" s="115"/>
      <c r="AW88" s="116">
        <f t="shared" si="228"/>
        <v>0</v>
      </c>
      <c r="AX88" s="115"/>
      <c r="AY88" s="115">
        <f t="shared" si="229"/>
        <v>0</v>
      </c>
      <c r="AZ88" s="115"/>
      <c r="BA88" s="116">
        <f t="shared" si="230"/>
        <v>0</v>
      </c>
      <c r="BB88" s="115"/>
      <c r="BC88" s="116">
        <f t="shared" si="231"/>
        <v>0</v>
      </c>
      <c r="BD88" s="115"/>
      <c r="BE88" s="116">
        <f t="shared" si="232"/>
        <v>0</v>
      </c>
      <c r="BF88" s="115"/>
      <c r="BG88" s="116">
        <f t="shared" si="233"/>
        <v>0</v>
      </c>
      <c r="BH88" s="115">
        <v>3</v>
      </c>
      <c r="BI88" s="116">
        <f t="shared" si="234"/>
        <v>155264.20559999999</v>
      </c>
      <c r="BJ88" s="115">
        <v>4</v>
      </c>
      <c r="BK88" s="116">
        <f t="shared" si="235"/>
        <v>227720.83488000001</v>
      </c>
      <c r="BL88" s="115"/>
      <c r="BM88" s="116">
        <f t="shared" si="236"/>
        <v>0</v>
      </c>
      <c r="BN88" s="115"/>
      <c r="BO88" s="116">
        <f t="shared" si="237"/>
        <v>0</v>
      </c>
      <c r="BP88" s="115">
        <v>4</v>
      </c>
      <c r="BQ88" s="116">
        <f t="shared" si="238"/>
        <v>207018.94079999998</v>
      </c>
      <c r="BR88" s="115">
        <v>2</v>
      </c>
      <c r="BS88" s="116">
        <f t="shared" si="239"/>
        <v>93158.523359999992</v>
      </c>
      <c r="BT88" s="115">
        <v>5</v>
      </c>
      <c r="BU88" s="116">
        <f t="shared" si="240"/>
        <v>310528.41119999997</v>
      </c>
      <c r="BV88" s="115">
        <v>0</v>
      </c>
      <c r="BW88" s="124">
        <f t="shared" si="241"/>
        <v>0</v>
      </c>
      <c r="BX88" s="115"/>
      <c r="BY88" s="116">
        <f t="shared" si="242"/>
        <v>0</v>
      </c>
      <c r="BZ88" s="115">
        <v>1</v>
      </c>
      <c r="CA88" s="116">
        <f t="shared" si="243"/>
        <v>43128.945999999996</v>
      </c>
      <c r="CB88" s="115"/>
      <c r="CC88" s="116">
        <f t="shared" si="244"/>
        <v>0</v>
      </c>
      <c r="CD88" s="115">
        <v>1</v>
      </c>
      <c r="CE88" s="116">
        <f t="shared" si="245"/>
        <v>51754.735199999996</v>
      </c>
      <c r="CF88" s="115"/>
      <c r="CG88" s="116">
        <f t="shared" si="246"/>
        <v>0</v>
      </c>
      <c r="CH88" s="115"/>
      <c r="CI88" s="116">
        <f t="shared" si="247"/>
        <v>0</v>
      </c>
      <c r="CJ88" s="115">
        <v>2</v>
      </c>
      <c r="CK88" s="116">
        <f t="shared" si="248"/>
        <v>69006.313599999994</v>
      </c>
      <c r="CL88" s="115">
        <v>15</v>
      </c>
      <c r="CM88" s="116">
        <f t="shared" si="249"/>
        <v>646934.19000000006</v>
      </c>
      <c r="CN88" s="115">
        <v>3</v>
      </c>
      <c r="CO88" s="116">
        <f t="shared" si="250"/>
        <v>116448.15419999999</v>
      </c>
      <c r="CP88" s="115">
        <v>7</v>
      </c>
      <c r="CQ88" s="116">
        <f t="shared" si="251"/>
        <v>301902.62199999997</v>
      </c>
      <c r="CR88" s="115">
        <v>13</v>
      </c>
      <c r="CS88" s="116">
        <f t="shared" si="252"/>
        <v>672811.55759999994</v>
      </c>
      <c r="CT88" s="115">
        <v>60</v>
      </c>
      <c r="CU88" s="116">
        <f t="shared" si="253"/>
        <v>3105284.1120000002</v>
      </c>
      <c r="CV88" s="115"/>
      <c r="CW88" s="116">
        <f t="shared" si="254"/>
        <v>0</v>
      </c>
      <c r="CX88" s="123">
        <v>6</v>
      </c>
      <c r="CY88" s="115">
        <f t="shared" si="255"/>
        <v>279475.57007999998</v>
      </c>
      <c r="CZ88" s="115"/>
      <c r="DA88" s="124">
        <f t="shared" si="256"/>
        <v>0</v>
      </c>
      <c r="DB88" s="115">
        <v>2</v>
      </c>
      <c r="DC88" s="116">
        <f t="shared" si="257"/>
        <v>103509.47039999999</v>
      </c>
      <c r="DD88" s="125"/>
      <c r="DE88" s="115">
        <f t="shared" si="258"/>
        <v>0</v>
      </c>
      <c r="DF88" s="115">
        <v>2</v>
      </c>
      <c r="DG88" s="116">
        <f t="shared" si="259"/>
        <v>103509.47039999999</v>
      </c>
      <c r="DH88" s="115">
        <v>2</v>
      </c>
      <c r="DI88" s="116">
        <f t="shared" si="260"/>
        <v>109917.19952000001</v>
      </c>
      <c r="DJ88" s="115"/>
      <c r="DK88" s="124">
        <f t="shared" si="261"/>
        <v>0</v>
      </c>
      <c r="DL88" s="124"/>
      <c r="DM88" s="124"/>
      <c r="DN88" s="116">
        <f t="shared" si="262"/>
        <v>194</v>
      </c>
      <c r="DO88" s="116">
        <f t="shared" si="262"/>
        <v>9538767.3740400001</v>
      </c>
    </row>
    <row r="89" spans="1:119" s="37" customFormat="1" ht="24" customHeight="1" x14ac:dyDescent="0.25">
      <c r="A89" s="89"/>
      <c r="B89" s="109">
        <v>62</v>
      </c>
      <c r="C89" s="110" t="s">
        <v>267</v>
      </c>
      <c r="D89" s="152" t="s">
        <v>268</v>
      </c>
      <c r="E89" s="93">
        <v>24257</v>
      </c>
      <c r="F89" s="112">
        <v>3.12</v>
      </c>
      <c r="G89" s="131">
        <v>1</v>
      </c>
      <c r="H89" s="101"/>
      <c r="I89" s="101"/>
      <c r="J89" s="101"/>
      <c r="K89" s="65"/>
      <c r="L89" s="113">
        <v>1.4</v>
      </c>
      <c r="M89" s="113">
        <v>1.68</v>
      </c>
      <c r="N89" s="113">
        <v>2.23</v>
      </c>
      <c r="O89" s="114">
        <v>2.57</v>
      </c>
      <c r="P89" s="115">
        <v>7</v>
      </c>
      <c r="Q89" s="116">
        <f t="shared" si="215"/>
        <v>815850.23520000011</v>
      </c>
      <c r="R89" s="115">
        <v>1</v>
      </c>
      <c r="S89" s="115">
        <f t="shared" si="216"/>
        <v>116550.0336</v>
      </c>
      <c r="T89" s="115">
        <v>0</v>
      </c>
      <c r="U89" s="116">
        <f t="shared" si="217"/>
        <v>0</v>
      </c>
      <c r="V89" s="115"/>
      <c r="W89" s="116">
        <f t="shared" si="218"/>
        <v>0</v>
      </c>
      <c r="X89" s="115"/>
      <c r="Y89" s="116">
        <f t="shared" si="219"/>
        <v>0</v>
      </c>
      <c r="Z89" s="116"/>
      <c r="AA89" s="116"/>
      <c r="AB89" s="115"/>
      <c r="AC89" s="116">
        <f t="shared" si="220"/>
        <v>0</v>
      </c>
      <c r="AD89" s="115"/>
      <c r="AE89" s="116"/>
      <c r="AF89" s="115">
        <v>18</v>
      </c>
      <c r="AG89" s="116">
        <f t="shared" si="221"/>
        <v>2097900.6048000003</v>
      </c>
      <c r="AH89" s="115"/>
      <c r="AI89" s="116"/>
      <c r="AJ89" s="144">
        <v>1</v>
      </c>
      <c r="AK89" s="116">
        <f t="shared" si="222"/>
        <v>116550.0336</v>
      </c>
      <c r="AL89" s="115">
        <v>33</v>
      </c>
      <c r="AM89" s="116">
        <f t="shared" si="223"/>
        <v>3846151.1088</v>
      </c>
      <c r="AN89" s="115">
        <v>0</v>
      </c>
      <c r="AO89" s="115">
        <f t="shared" si="224"/>
        <v>0</v>
      </c>
      <c r="AP89" s="115">
        <v>2</v>
      </c>
      <c r="AQ89" s="116">
        <f t="shared" si="225"/>
        <v>279720.08064</v>
      </c>
      <c r="AR89" s="123"/>
      <c r="AS89" s="116">
        <f t="shared" si="226"/>
        <v>0</v>
      </c>
      <c r="AT89" s="115">
        <v>0</v>
      </c>
      <c r="AU89" s="122">
        <f t="shared" si="227"/>
        <v>0</v>
      </c>
      <c r="AV89" s="115"/>
      <c r="AW89" s="116">
        <f t="shared" si="228"/>
        <v>0</v>
      </c>
      <c r="AX89" s="115"/>
      <c r="AY89" s="115">
        <f t="shared" si="229"/>
        <v>0</v>
      </c>
      <c r="AZ89" s="115"/>
      <c r="BA89" s="116">
        <f t="shared" si="230"/>
        <v>0</v>
      </c>
      <c r="BB89" s="115"/>
      <c r="BC89" s="116">
        <f t="shared" si="231"/>
        <v>0</v>
      </c>
      <c r="BD89" s="115"/>
      <c r="BE89" s="116">
        <f t="shared" si="232"/>
        <v>0</v>
      </c>
      <c r="BF89" s="115"/>
      <c r="BG89" s="116">
        <f t="shared" si="233"/>
        <v>0</v>
      </c>
      <c r="BH89" s="115"/>
      <c r="BI89" s="116">
        <f t="shared" si="234"/>
        <v>0</v>
      </c>
      <c r="BJ89" s="115">
        <v>11</v>
      </c>
      <c r="BK89" s="116">
        <f t="shared" si="235"/>
        <v>1538460.44352</v>
      </c>
      <c r="BL89" s="115"/>
      <c r="BM89" s="116">
        <f t="shared" si="236"/>
        <v>0</v>
      </c>
      <c r="BN89" s="115"/>
      <c r="BO89" s="116">
        <f t="shared" si="237"/>
        <v>0</v>
      </c>
      <c r="BP89" s="115">
        <v>0</v>
      </c>
      <c r="BQ89" s="116">
        <f t="shared" si="238"/>
        <v>0</v>
      </c>
      <c r="BR89" s="115"/>
      <c r="BS89" s="116">
        <f t="shared" si="239"/>
        <v>0</v>
      </c>
      <c r="BT89" s="115"/>
      <c r="BU89" s="116">
        <f t="shared" si="240"/>
        <v>0</v>
      </c>
      <c r="BV89" s="115">
        <v>0</v>
      </c>
      <c r="BW89" s="124">
        <f t="shared" si="241"/>
        <v>0</v>
      </c>
      <c r="BX89" s="115"/>
      <c r="BY89" s="116">
        <f t="shared" si="242"/>
        <v>0</v>
      </c>
      <c r="BZ89" s="115"/>
      <c r="CA89" s="116">
        <f t="shared" si="243"/>
        <v>0</v>
      </c>
      <c r="CB89" s="115"/>
      <c r="CC89" s="116">
        <f t="shared" si="244"/>
        <v>0</v>
      </c>
      <c r="CD89" s="115">
        <v>1</v>
      </c>
      <c r="CE89" s="116">
        <f t="shared" si="245"/>
        <v>127145.49119999999</v>
      </c>
      <c r="CF89" s="115"/>
      <c r="CG89" s="116">
        <f t="shared" si="246"/>
        <v>0</v>
      </c>
      <c r="CH89" s="115"/>
      <c r="CI89" s="116">
        <f t="shared" si="247"/>
        <v>0</v>
      </c>
      <c r="CJ89" s="115"/>
      <c r="CK89" s="116">
        <f t="shared" si="248"/>
        <v>0</v>
      </c>
      <c r="CL89" s="115">
        <v>0</v>
      </c>
      <c r="CM89" s="116">
        <f t="shared" si="249"/>
        <v>0</v>
      </c>
      <c r="CN89" s="115">
        <v>2</v>
      </c>
      <c r="CO89" s="116">
        <f t="shared" si="250"/>
        <v>190718.23679999998</v>
      </c>
      <c r="CP89" s="115">
        <v>0</v>
      </c>
      <c r="CQ89" s="116">
        <f t="shared" si="251"/>
        <v>0</v>
      </c>
      <c r="CR89" s="115">
        <v>0</v>
      </c>
      <c r="CS89" s="116">
        <f t="shared" si="252"/>
        <v>0</v>
      </c>
      <c r="CT89" s="115">
        <v>0</v>
      </c>
      <c r="CU89" s="116">
        <f t="shared" si="253"/>
        <v>0</v>
      </c>
      <c r="CV89" s="115"/>
      <c r="CW89" s="116">
        <f t="shared" si="254"/>
        <v>0</v>
      </c>
      <c r="CX89" s="123"/>
      <c r="CY89" s="115">
        <f t="shared" si="255"/>
        <v>0</v>
      </c>
      <c r="CZ89" s="115"/>
      <c r="DA89" s="124">
        <f t="shared" si="256"/>
        <v>0</v>
      </c>
      <c r="DB89" s="115">
        <v>0</v>
      </c>
      <c r="DC89" s="116">
        <f t="shared" si="257"/>
        <v>0</v>
      </c>
      <c r="DD89" s="125"/>
      <c r="DE89" s="115">
        <f t="shared" si="258"/>
        <v>0</v>
      </c>
      <c r="DF89" s="115">
        <v>0</v>
      </c>
      <c r="DG89" s="116">
        <f t="shared" si="259"/>
        <v>0</v>
      </c>
      <c r="DH89" s="115"/>
      <c r="DI89" s="116">
        <f t="shared" si="260"/>
        <v>0</v>
      </c>
      <c r="DJ89" s="115">
        <v>0</v>
      </c>
      <c r="DK89" s="124">
        <f t="shared" si="261"/>
        <v>0</v>
      </c>
      <c r="DL89" s="124"/>
      <c r="DM89" s="124"/>
      <c r="DN89" s="116">
        <f t="shared" si="262"/>
        <v>76</v>
      </c>
      <c r="DO89" s="116">
        <f t="shared" si="262"/>
        <v>9129046.2681600004</v>
      </c>
    </row>
    <row r="90" spans="1:119" s="37" customFormat="1" ht="24" customHeight="1" thickBot="1" x14ac:dyDescent="0.3">
      <c r="A90" s="156"/>
      <c r="B90" s="109">
        <v>63</v>
      </c>
      <c r="C90" s="110" t="s">
        <v>269</v>
      </c>
      <c r="D90" s="157" t="s">
        <v>270</v>
      </c>
      <c r="E90" s="93">
        <v>24257</v>
      </c>
      <c r="F90" s="158">
        <v>4.51</v>
      </c>
      <c r="G90" s="159">
        <v>1</v>
      </c>
      <c r="H90" s="160"/>
      <c r="I90" s="160"/>
      <c r="J90" s="160"/>
      <c r="K90" s="65"/>
      <c r="L90" s="161">
        <v>1.4</v>
      </c>
      <c r="M90" s="161">
        <v>1.68</v>
      </c>
      <c r="N90" s="161">
        <v>2.23</v>
      </c>
      <c r="O90" s="162">
        <v>2.57</v>
      </c>
      <c r="P90" s="163">
        <v>0</v>
      </c>
      <c r="Q90" s="164">
        <f t="shared" si="215"/>
        <v>0</v>
      </c>
      <c r="R90" s="163"/>
      <c r="S90" s="163">
        <f t="shared" si="216"/>
        <v>0</v>
      </c>
      <c r="T90" s="115">
        <v>17</v>
      </c>
      <c r="U90" s="164">
        <f t="shared" si="217"/>
        <v>3205152.0730460002</v>
      </c>
      <c r="V90" s="163">
        <v>1</v>
      </c>
      <c r="W90" s="116">
        <f t="shared" si="218"/>
        <v>188538.357238</v>
      </c>
      <c r="X90" s="115"/>
      <c r="Y90" s="116">
        <f t="shared" si="219"/>
        <v>0</v>
      </c>
      <c r="Z90" s="164"/>
      <c r="AA90" s="164"/>
      <c r="AB90" s="163"/>
      <c r="AC90" s="164">
        <f t="shared" si="220"/>
        <v>0</v>
      </c>
      <c r="AD90" s="115"/>
      <c r="AE90" s="164"/>
      <c r="AF90" s="163"/>
      <c r="AG90" s="164">
        <f t="shared" si="221"/>
        <v>0</v>
      </c>
      <c r="AH90" s="163"/>
      <c r="AI90" s="164"/>
      <c r="AJ90" s="165"/>
      <c r="AK90" s="164">
        <f t="shared" si="222"/>
        <v>0</v>
      </c>
      <c r="AL90" s="163">
        <v>0</v>
      </c>
      <c r="AM90" s="164">
        <f t="shared" si="223"/>
        <v>0</v>
      </c>
      <c r="AN90" s="163">
        <v>0</v>
      </c>
      <c r="AO90" s="163">
        <f t="shared" si="224"/>
        <v>0</v>
      </c>
      <c r="AP90" s="163">
        <v>0</v>
      </c>
      <c r="AQ90" s="164">
        <f t="shared" si="225"/>
        <v>0</v>
      </c>
      <c r="AR90" s="166">
        <v>0</v>
      </c>
      <c r="AS90" s="116">
        <f t="shared" si="226"/>
        <v>0</v>
      </c>
      <c r="AT90" s="115">
        <v>0</v>
      </c>
      <c r="AU90" s="167">
        <f t="shared" si="227"/>
        <v>0</v>
      </c>
      <c r="AV90" s="163"/>
      <c r="AW90" s="164">
        <f t="shared" si="228"/>
        <v>0</v>
      </c>
      <c r="AX90" s="163"/>
      <c r="AY90" s="163">
        <f t="shared" si="229"/>
        <v>0</v>
      </c>
      <c r="AZ90" s="163"/>
      <c r="BA90" s="164">
        <f t="shared" si="230"/>
        <v>0</v>
      </c>
      <c r="BB90" s="163"/>
      <c r="BC90" s="164">
        <f t="shared" si="231"/>
        <v>0</v>
      </c>
      <c r="BD90" s="163"/>
      <c r="BE90" s="164">
        <f t="shared" si="232"/>
        <v>0</v>
      </c>
      <c r="BF90" s="163"/>
      <c r="BG90" s="164">
        <f t="shared" si="233"/>
        <v>0</v>
      </c>
      <c r="BH90" s="163"/>
      <c r="BI90" s="164">
        <f t="shared" si="234"/>
        <v>0</v>
      </c>
      <c r="BJ90" s="163">
        <v>1</v>
      </c>
      <c r="BK90" s="164">
        <f t="shared" si="235"/>
        <v>202169.48135999998</v>
      </c>
      <c r="BL90" s="163"/>
      <c r="BM90" s="164">
        <f t="shared" si="236"/>
        <v>0</v>
      </c>
      <c r="BN90" s="163"/>
      <c r="BO90" s="164">
        <f t="shared" si="237"/>
        <v>0</v>
      </c>
      <c r="BP90" s="163">
        <v>0</v>
      </c>
      <c r="BQ90" s="164">
        <f t="shared" si="238"/>
        <v>0</v>
      </c>
      <c r="BR90" s="163"/>
      <c r="BS90" s="164">
        <f t="shared" si="239"/>
        <v>0</v>
      </c>
      <c r="BT90" s="163">
        <v>0</v>
      </c>
      <c r="BU90" s="164">
        <f t="shared" si="240"/>
        <v>0</v>
      </c>
      <c r="BV90" s="163">
        <v>0</v>
      </c>
      <c r="BW90" s="168">
        <f t="shared" si="241"/>
        <v>0</v>
      </c>
      <c r="BX90" s="163"/>
      <c r="BY90" s="164">
        <f t="shared" si="242"/>
        <v>0</v>
      </c>
      <c r="BZ90" s="163"/>
      <c r="CA90" s="164">
        <f t="shared" si="243"/>
        <v>0</v>
      </c>
      <c r="CB90" s="163"/>
      <c r="CC90" s="164">
        <f t="shared" si="244"/>
        <v>0</v>
      </c>
      <c r="CD90" s="163">
        <v>0</v>
      </c>
      <c r="CE90" s="164">
        <f t="shared" si="245"/>
        <v>0</v>
      </c>
      <c r="CF90" s="163"/>
      <c r="CG90" s="164">
        <f t="shared" si="246"/>
        <v>0</v>
      </c>
      <c r="CH90" s="163"/>
      <c r="CI90" s="164">
        <f t="shared" si="247"/>
        <v>0</v>
      </c>
      <c r="CJ90" s="163"/>
      <c r="CK90" s="164">
        <f t="shared" si="248"/>
        <v>0</v>
      </c>
      <c r="CL90" s="163">
        <v>0</v>
      </c>
      <c r="CM90" s="164">
        <f t="shared" si="249"/>
        <v>0</v>
      </c>
      <c r="CN90" s="163">
        <v>0</v>
      </c>
      <c r="CO90" s="164">
        <f t="shared" si="250"/>
        <v>0</v>
      </c>
      <c r="CP90" s="163">
        <v>0</v>
      </c>
      <c r="CQ90" s="164">
        <f t="shared" si="251"/>
        <v>0</v>
      </c>
      <c r="CR90" s="163"/>
      <c r="CS90" s="164">
        <f t="shared" si="252"/>
        <v>0</v>
      </c>
      <c r="CT90" s="163">
        <v>0</v>
      </c>
      <c r="CU90" s="164">
        <f t="shared" si="253"/>
        <v>0</v>
      </c>
      <c r="CV90" s="163"/>
      <c r="CW90" s="164">
        <f t="shared" si="254"/>
        <v>0</v>
      </c>
      <c r="CX90" s="166">
        <v>0</v>
      </c>
      <c r="CY90" s="163">
        <f t="shared" si="255"/>
        <v>0</v>
      </c>
      <c r="CZ90" s="163"/>
      <c r="DA90" s="168">
        <f t="shared" si="256"/>
        <v>0</v>
      </c>
      <c r="DB90" s="163">
        <v>0</v>
      </c>
      <c r="DC90" s="164">
        <f t="shared" si="257"/>
        <v>0</v>
      </c>
      <c r="DD90" s="169"/>
      <c r="DE90" s="163">
        <f t="shared" si="258"/>
        <v>0</v>
      </c>
      <c r="DF90" s="163">
        <v>0</v>
      </c>
      <c r="DG90" s="164">
        <f t="shared" si="259"/>
        <v>0</v>
      </c>
      <c r="DH90" s="163"/>
      <c r="DI90" s="164">
        <f t="shared" si="260"/>
        <v>0</v>
      </c>
      <c r="DJ90" s="115">
        <v>0</v>
      </c>
      <c r="DK90" s="168">
        <f t="shared" si="261"/>
        <v>0</v>
      </c>
      <c r="DL90" s="168"/>
      <c r="DM90" s="168"/>
      <c r="DN90" s="116">
        <f t="shared" si="262"/>
        <v>19</v>
      </c>
      <c r="DO90" s="116">
        <f t="shared" si="262"/>
        <v>3595859.9116440001</v>
      </c>
    </row>
    <row r="91" spans="1:119" s="174" customFormat="1" ht="24" customHeight="1" thickBot="1" x14ac:dyDescent="0.3">
      <c r="A91" s="170"/>
      <c r="B91" s="109">
        <v>64</v>
      </c>
      <c r="C91" s="110" t="s">
        <v>271</v>
      </c>
      <c r="D91" s="171" t="s">
        <v>272</v>
      </c>
      <c r="E91" s="93">
        <v>24257</v>
      </c>
      <c r="F91" s="112">
        <v>7.2</v>
      </c>
      <c r="G91" s="131">
        <v>1</v>
      </c>
      <c r="H91" s="131"/>
      <c r="I91" s="131"/>
      <c r="J91" s="131"/>
      <c r="K91" s="65"/>
      <c r="L91" s="172">
        <v>1.4</v>
      </c>
      <c r="M91" s="172">
        <v>1.68</v>
      </c>
      <c r="N91" s="172">
        <v>2.23</v>
      </c>
      <c r="O91" s="172">
        <v>2.57</v>
      </c>
      <c r="P91" s="115">
        <v>2</v>
      </c>
      <c r="Q91" s="116">
        <f t="shared" si="215"/>
        <v>537923.23199999996</v>
      </c>
      <c r="R91" s="115"/>
      <c r="S91" s="115">
        <f t="shared" si="216"/>
        <v>0</v>
      </c>
      <c r="T91" s="115"/>
      <c r="U91" s="116">
        <f t="shared" si="217"/>
        <v>0</v>
      </c>
      <c r="V91" s="115"/>
      <c r="W91" s="116">
        <f t="shared" si="218"/>
        <v>0</v>
      </c>
      <c r="X91" s="115"/>
      <c r="Y91" s="116">
        <f t="shared" si="219"/>
        <v>0</v>
      </c>
      <c r="Z91" s="116"/>
      <c r="AA91" s="116"/>
      <c r="AB91" s="115"/>
      <c r="AC91" s="116">
        <f t="shared" si="220"/>
        <v>0</v>
      </c>
      <c r="AD91" s="115"/>
      <c r="AE91" s="116"/>
      <c r="AF91" s="115">
        <v>1</v>
      </c>
      <c r="AG91" s="116">
        <f t="shared" si="221"/>
        <v>268961.61599999998</v>
      </c>
      <c r="AH91" s="115"/>
      <c r="AI91" s="116"/>
      <c r="AJ91" s="173"/>
      <c r="AK91" s="116">
        <f t="shared" si="222"/>
        <v>0</v>
      </c>
      <c r="AL91" s="115">
        <v>5</v>
      </c>
      <c r="AM91" s="116">
        <f t="shared" si="223"/>
        <v>1344808.0799999998</v>
      </c>
      <c r="AN91" s="115">
        <v>0</v>
      </c>
      <c r="AO91" s="115">
        <f t="shared" si="224"/>
        <v>0</v>
      </c>
      <c r="AP91" s="115">
        <v>0</v>
      </c>
      <c r="AQ91" s="116">
        <f t="shared" si="225"/>
        <v>0</v>
      </c>
      <c r="AR91" s="123"/>
      <c r="AS91" s="116">
        <f t="shared" si="226"/>
        <v>0</v>
      </c>
      <c r="AT91" s="115">
        <v>0</v>
      </c>
      <c r="AU91" s="122">
        <f t="shared" si="227"/>
        <v>0</v>
      </c>
      <c r="AV91" s="115"/>
      <c r="AW91" s="116">
        <f t="shared" si="228"/>
        <v>0</v>
      </c>
      <c r="AX91" s="115"/>
      <c r="AY91" s="115">
        <f t="shared" si="229"/>
        <v>0</v>
      </c>
      <c r="AZ91" s="115"/>
      <c r="BA91" s="116">
        <f t="shared" si="230"/>
        <v>0</v>
      </c>
      <c r="BB91" s="115"/>
      <c r="BC91" s="116">
        <f t="shared" si="231"/>
        <v>0</v>
      </c>
      <c r="BD91" s="115"/>
      <c r="BE91" s="116">
        <f t="shared" si="232"/>
        <v>0</v>
      </c>
      <c r="BF91" s="115"/>
      <c r="BG91" s="116">
        <f t="shared" si="233"/>
        <v>0</v>
      </c>
      <c r="BH91" s="115"/>
      <c r="BI91" s="116">
        <f t="shared" si="234"/>
        <v>0</v>
      </c>
      <c r="BJ91" s="115">
        <v>1</v>
      </c>
      <c r="BK91" s="116">
        <f t="shared" si="235"/>
        <v>322753.93919999996</v>
      </c>
      <c r="BL91" s="115"/>
      <c r="BM91" s="116">
        <f t="shared" si="236"/>
        <v>0</v>
      </c>
      <c r="BN91" s="115"/>
      <c r="BO91" s="116">
        <f t="shared" si="237"/>
        <v>0</v>
      </c>
      <c r="BP91" s="115">
        <v>0</v>
      </c>
      <c r="BQ91" s="116">
        <f t="shared" si="238"/>
        <v>0</v>
      </c>
      <c r="BR91" s="115"/>
      <c r="BS91" s="116">
        <f t="shared" si="239"/>
        <v>0</v>
      </c>
      <c r="BT91" s="115">
        <v>0</v>
      </c>
      <c r="BU91" s="116">
        <f t="shared" si="240"/>
        <v>0</v>
      </c>
      <c r="BV91" s="115">
        <v>0</v>
      </c>
      <c r="BW91" s="124">
        <f t="shared" si="241"/>
        <v>0</v>
      </c>
      <c r="BX91" s="115"/>
      <c r="BY91" s="116">
        <f t="shared" si="242"/>
        <v>0</v>
      </c>
      <c r="BZ91" s="115"/>
      <c r="CA91" s="116">
        <f t="shared" si="243"/>
        <v>0</v>
      </c>
      <c r="CB91" s="115"/>
      <c r="CC91" s="116">
        <f t="shared" si="244"/>
        <v>0</v>
      </c>
      <c r="CD91" s="115">
        <v>0</v>
      </c>
      <c r="CE91" s="116">
        <f t="shared" si="245"/>
        <v>0</v>
      </c>
      <c r="CF91" s="115"/>
      <c r="CG91" s="116">
        <f t="shared" si="246"/>
        <v>0</v>
      </c>
      <c r="CH91" s="115"/>
      <c r="CI91" s="116">
        <f t="shared" si="247"/>
        <v>0</v>
      </c>
      <c r="CJ91" s="115"/>
      <c r="CK91" s="116">
        <f t="shared" si="248"/>
        <v>0</v>
      </c>
      <c r="CL91" s="115">
        <v>0</v>
      </c>
      <c r="CM91" s="116">
        <f t="shared" si="249"/>
        <v>0</v>
      </c>
      <c r="CN91" s="115">
        <v>0</v>
      </c>
      <c r="CO91" s="116">
        <f t="shared" si="250"/>
        <v>0</v>
      </c>
      <c r="CP91" s="115">
        <v>0</v>
      </c>
      <c r="CQ91" s="116">
        <f t="shared" si="251"/>
        <v>0</v>
      </c>
      <c r="CR91" s="115">
        <v>0</v>
      </c>
      <c r="CS91" s="116">
        <f t="shared" si="252"/>
        <v>0</v>
      </c>
      <c r="CT91" s="115">
        <v>0</v>
      </c>
      <c r="CU91" s="116">
        <f t="shared" si="253"/>
        <v>0</v>
      </c>
      <c r="CV91" s="115"/>
      <c r="CW91" s="116">
        <f t="shared" si="254"/>
        <v>0</v>
      </c>
      <c r="CX91" s="123">
        <v>0</v>
      </c>
      <c r="CY91" s="115">
        <f t="shared" si="255"/>
        <v>0</v>
      </c>
      <c r="CZ91" s="115"/>
      <c r="DA91" s="124">
        <f t="shared" si="256"/>
        <v>0</v>
      </c>
      <c r="DB91" s="115">
        <v>0</v>
      </c>
      <c r="DC91" s="116">
        <f t="shared" si="257"/>
        <v>0</v>
      </c>
      <c r="DD91" s="115"/>
      <c r="DE91" s="115">
        <f t="shared" si="258"/>
        <v>0</v>
      </c>
      <c r="DF91" s="115">
        <v>0</v>
      </c>
      <c r="DG91" s="116">
        <f t="shared" si="259"/>
        <v>0</v>
      </c>
      <c r="DH91" s="115"/>
      <c r="DI91" s="116">
        <f t="shared" si="260"/>
        <v>0</v>
      </c>
      <c r="DJ91" s="115">
        <v>0</v>
      </c>
      <c r="DK91" s="124">
        <f t="shared" si="261"/>
        <v>0</v>
      </c>
      <c r="DL91" s="124"/>
      <c r="DM91" s="124"/>
      <c r="DN91" s="116">
        <f t="shared" si="262"/>
        <v>9</v>
      </c>
      <c r="DO91" s="116">
        <f t="shared" si="262"/>
        <v>2474446.8671999997</v>
      </c>
    </row>
    <row r="92" spans="1:119" s="37" customFormat="1" ht="30" x14ac:dyDescent="0.25">
      <c r="A92" s="175"/>
      <c r="B92" s="109">
        <v>65</v>
      </c>
      <c r="C92" s="110" t="s">
        <v>273</v>
      </c>
      <c r="D92" s="176" t="s">
        <v>274</v>
      </c>
      <c r="E92" s="93">
        <v>24257</v>
      </c>
      <c r="F92" s="177">
        <v>1.18</v>
      </c>
      <c r="G92" s="178">
        <v>1</v>
      </c>
      <c r="H92" s="179"/>
      <c r="I92" s="179"/>
      <c r="J92" s="179"/>
      <c r="K92" s="65"/>
      <c r="L92" s="180">
        <v>1.4</v>
      </c>
      <c r="M92" s="180">
        <v>1.68</v>
      </c>
      <c r="N92" s="180">
        <v>2.23</v>
      </c>
      <c r="O92" s="181">
        <v>2.57</v>
      </c>
      <c r="P92" s="182">
        <v>5</v>
      </c>
      <c r="Q92" s="183">
        <f t="shared" si="215"/>
        <v>220399.10199999998</v>
      </c>
      <c r="R92" s="182">
        <v>10</v>
      </c>
      <c r="S92" s="182">
        <f t="shared" si="216"/>
        <v>440798.20399999997</v>
      </c>
      <c r="T92" s="115">
        <v>0</v>
      </c>
      <c r="U92" s="183">
        <f t="shared" si="217"/>
        <v>0</v>
      </c>
      <c r="V92" s="182"/>
      <c r="W92" s="116">
        <f t="shared" si="218"/>
        <v>0</v>
      </c>
      <c r="X92" s="115">
        <v>0</v>
      </c>
      <c r="Y92" s="116">
        <f t="shared" si="219"/>
        <v>0</v>
      </c>
      <c r="Z92" s="183"/>
      <c r="AA92" s="183"/>
      <c r="AB92" s="182"/>
      <c r="AC92" s="183">
        <f t="shared" si="220"/>
        <v>0</v>
      </c>
      <c r="AD92" s="182"/>
      <c r="AE92" s="183"/>
      <c r="AF92" s="182"/>
      <c r="AG92" s="183">
        <f t="shared" si="221"/>
        <v>0</v>
      </c>
      <c r="AH92" s="182"/>
      <c r="AI92" s="183"/>
      <c r="AJ92" s="184"/>
      <c r="AK92" s="183">
        <f t="shared" si="222"/>
        <v>0</v>
      </c>
      <c r="AL92" s="182">
        <v>336</v>
      </c>
      <c r="AM92" s="183">
        <f t="shared" si="223"/>
        <v>14810819.6544</v>
      </c>
      <c r="AN92" s="182">
        <v>18</v>
      </c>
      <c r="AO92" s="182">
        <f t="shared" si="224"/>
        <v>793436.76720000012</v>
      </c>
      <c r="AP92" s="182">
        <v>16</v>
      </c>
      <c r="AQ92" s="183">
        <f t="shared" si="225"/>
        <v>846332.55168000003</v>
      </c>
      <c r="AR92" s="121">
        <v>0</v>
      </c>
      <c r="AS92" s="116">
        <f t="shared" si="226"/>
        <v>0</v>
      </c>
      <c r="AT92" s="115">
        <v>2</v>
      </c>
      <c r="AU92" s="185">
        <f t="shared" si="227"/>
        <v>105791.56896</v>
      </c>
      <c r="AV92" s="182"/>
      <c r="AW92" s="183">
        <f t="shared" si="228"/>
        <v>0</v>
      </c>
      <c r="AX92" s="182"/>
      <c r="AY92" s="182">
        <f t="shared" si="229"/>
        <v>0</v>
      </c>
      <c r="AZ92" s="182"/>
      <c r="BA92" s="183">
        <f t="shared" si="230"/>
        <v>0</v>
      </c>
      <c r="BB92" s="182">
        <v>0</v>
      </c>
      <c r="BC92" s="183">
        <f t="shared" si="231"/>
        <v>0</v>
      </c>
      <c r="BD92" s="182">
        <v>0</v>
      </c>
      <c r="BE92" s="183">
        <f t="shared" si="232"/>
        <v>0</v>
      </c>
      <c r="BF92" s="182">
        <v>0</v>
      </c>
      <c r="BG92" s="183">
        <f t="shared" si="233"/>
        <v>0</v>
      </c>
      <c r="BH92" s="182">
        <v>3</v>
      </c>
      <c r="BI92" s="183">
        <f t="shared" si="234"/>
        <v>144261.2304</v>
      </c>
      <c r="BJ92" s="182">
        <v>2</v>
      </c>
      <c r="BK92" s="183">
        <f t="shared" si="235"/>
        <v>105791.56896</v>
      </c>
      <c r="BL92" s="182"/>
      <c r="BM92" s="183">
        <f t="shared" si="236"/>
        <v>0</v>
      </c>
      <c r="BN92" s="182">
        <v>0</v>
      </c>
      <c r="BO92" s="183">
        <f t="shared" si="237"/>
        <v>0</v>
      </c>
      <c r="BP92" s="182">
        <v>4</v>
      </c>
      <c r="BQ92" s="183">
        <f t="shared" si="238"/>
        <v>192348.30719999998</v>
      </c>
      <c r="BR92" s="182">
        <v>2</v>
      </c>
      <c r="BS92" s="183">
        <f t="shared" si="239"/>
        <v>86556.738239999991</v>
      </c>
      <c r="BT92" s="182">
        <v>5</v>
      </c>
      <c r="BU92" s="183">
        <f t="shared" si="240"/>
        <v>288522.46079999994</v>
      </c>
      <c r="BV92" s="182">
        <v>8</v>
      </c>
      <c r="BW92" s="186">
        <f t="shared" si="241"/>
        <v>461635.93727999995</v>
      </c>
      <c r="BX92" s="182">
        <v>0</v>
      </c>
      <c r="BY92" s="183">
        <f t="shared" si="242"/>
        <v>0</v>
      </c>
      <c r="BZ92" s="182"/>
      <c r="CA92" s="183">
        <f t="shared" si="243"/>
        <v>0</v>
      </c>
      <c r="CB92" s="182">
        <v>0</v>
      </c>
      <c r="CC92" s="183">
        <f t="shared" si="244"/>
        <v>0</v>
      </c>
      <c r="CD92" s="182">
        <v>34</v>
      </c>
      <c r="CE92" s="183">
        <f t="shared" si="245"/>
        <v>1634960.6111999999</v>
      </c>
      <c r="CF92" s="182"/>
      <c r="CG92" s="183">
        <f t="shared" si="246"/>
        <v>0</v>
      </c>
      <c r="CH92" s="182"/>
      <c r="CI92" s="183">
        <f t="shared" si="247"/>
        <v>0</v>
      </c>
      <c r="CJ92" s="182"/>
      <c r="CK92" s="183">
        <f t="shared" si="248"/>
        <v>0</v>
      </c>
      <c r="CL92" s="182">
        <v>28</v>
      </c>
      <c r="CM92" s="183">
        <f t="shared" si="249"/>
        <v>1122031.7919999999</v>
      </c>
      <c r="CN92" s="182">
        <v>50</v>
      </c>
      <c r="CO92" s="183">
        <f t="shared" si="250"/>
        <v>1803265.38</v>
      </c>
      <c r="CP92" s="182">
        <v>24</v>
      </c>
      <c r="CQ92" s="183">
        <f t="shared" si="251"/>
        <v>961741.53599999996</v>
      </c>
      <c r="CR92" s="182">
        <v>50</v>
      </c>
      <c r="CS92" s="183">
        <f t="shared" si="252"/>
        <v>2404353.84</v>
      </c>
      <c r="CT92" s="182">
        <v>20</v>
      </c>
      <c r="CU92" s="183">
        <f t="shared" si="253"/>
        <v>961741.53599999985</v>
      </c>
      <c r="CV92" s="182"/>
      <c r="CW92" s="183">
        <f t="shared" si="254"/>
        <v>0</v>
      </c>
      <c r="CX92" s="121">
        <v>0</v>
      </c>
      <c r="CY92" s="182">
        <f t="shared" si="255"/>
        <v>0</v>
      </c>
      <c r="CZ92" s="182"/>
      <c r="DA92" s="186">
        <f t="shared" si="256"/>
        <v>0</v>
      </c>
      <c r="DB92" s="182">
        <v>10</v>
      </c>
      <c r="DC92" s="183">
        <f t="shared" si="257"/>
        <v>480870.76799999992</v>
      </c>
      <c r="DD92" s="187">
        <v>1</v>
      </c>
      <c r="DE92" s="182">
        <f t="shared" si="258"/>
        <v>48087.076799999995</v>
      </c>
      <c r="DF92" s="182"/>
      <c r="DG92" s="183">
        <f t="shared" si="259"/>
        <v>0</v>
      </c>
      <c r="DH92" s="182"/>
      <c r="DI92" s="183">
        <f t="shared" si="260"/>
        <v>0</v>
      </c>
      <c r="DJ92" s="182"/>
      <c r="DK92" s="186">
        <f t="shared" si="261"/>
        <v>0</v>
      </c>
      <c r="DL92" s="186"/>
      <c r="DM92" s="186"/>
      <c r="DN92" s="116">
        <f t="shared" si="262"/>
        <v>628</v>
      </c>
      <c r="DO92" s="116">
        <f t="shared" si="262"/>
        <v>27913746.631119993</v>
      </c>
    </row>
    <row r="93" spans="1:119" s="37" customFormat="1" ht="30" customHeight="1" x14ac:dyDescent="0.25">
      <c r="A93" s="89"/>
      <c r="B93" s="109">
        <v>66</v>
      </c>
      <c r="C93" s="110" t="s">
        <v>275</v>
      </c>
      <c r="D93" s="152" t="s">
        <v>276</v>
      </c>
      <c r="E93" s="93">
        <v>24257</v>
      </c>
      <c r="F93" s="112">
        <v>0.98</v>
      </c>
      <c r="G93" s="131">
        <v>1</v>
      </c>
      <c r="H93" s="101"/>
      <c r="I93" s="101"/>
      <c r="J93" s="101"/>
      <c r="K93" s="65"/>
      <c r="L93" s="113">
        <v>1.4</v>
      </c>
      <c r="M93" s="113">
        <v>1.68</v>
      </c>
      <c r="N93" s="113">
        <v>2.23</v>
      </c>
      <c r="O93" s="114">
        <v>2.57</v>
      </c>
      <c r="P93" s="115">
        <v>0</v>
      </c>
      <c r="Q93" s="116">
        <f t="shared" si="215"/>
        <v>0</v>
      </c>
      <c r="R93" s="115"/>
      <c r="S93" s="115">
        <f t="shared" si="216"/>
        <v>0</v>
      </c>
      <c r="T93" s="115">
        <v>360</v>
      </c>
      <c r="U93" s="116">
        <f t="shared" si="217"/>
        <v>14748632.46864</v>
      </c>
      <c r="V93" s="115"/>
      <c r="W93" s="116">
        <f t="shared" si="218"/>
        <v>0</v>
      </c>
      <c r="X93" s="115"/>
      <c r="Y93" s="116">
        <f t="shared" si="219"/>
        <v>0</v>
      </c>
      <c r="Z93" s="116"/>
      <c r="AA93" s="116"/>
      <c r="AB93" s="115"/>
      <c r="AC93" s="116">
        <f t="shared" si="220"/>
        <v>0</v>
      </c>
      <c r="AD93" s="115"/>
      <c r="AE93" s="116"/>
      <c r="AF93" s="115"/>
      <c r="AG93" s="116">
        <f t="shared" si="221"/>
        <v>0</v>
      </c>
      <c r="AH93" s="115"/>
      <c r="AI93" s="116"/>
      <c r="AJ93" s="117"/>
      <c r="AK93" s="116">
        <f t="shared" si="222"/>
        <v>0</v>
      </c>
      <c r="AL93" s="115">
        <v>56</v>
      </c>
      <c r="AM93" s="116">
        <f t="shared" si="223"/>
        <v>2050085.2064</v>
      </c>
      <c r="AN93" s="115">
        <v>0</v>
      </c>
      <c r="AO93" s="115">
        <f t="shared" si="224"/>
        <v>0</v>
      </c>
      <c r="AP93" s="115">
        <v>0</v>
      </c>
      <c r="AQ93" s="116">
        <f t="shared" si="225"/>
        <v>0</v>
      </c>
      <c r="AR93" s="123">
        <v>0</v>
      </c>
      <c r="AS93" s="116">
        <f t="shared" si="226"/>
        <v>0</v>
      </c>
      <c r="AT93" s="115">
        <v>0</v>
      </c>
      <c r="AU93" s="122">
        <f t="shared" si="227"/>
        <v>0</v>
      </c>
      <c r="AV93" s="115"/>
      <c r="AW93" s="116">
        <f t="shared" si="228"/>
        <v>0</v>
      </c>
      <c r="AX93" s="115"/>
      <c r="AY93" s="115">
        <f t="shared" si="229"/>
        <v>0</v>
      </c>
      <c r="AZ93" s="115"/>
      <c r="BA93" s="116">
        <f t="shared" si="230"/>
        <v>0</v>
      </c>
      <c r="BB93" s="115"/>
      <c r="BC93" s="116">
        <f t="shared" si="231"/>
        <v>0</v>
      </c>
      <c r="BD93" s="115"/>
      <c r="BE93" s="116">
        <f t="shared" si="232"/>
        <v>0</v>
      </c>
      <c r="BF93" s="115"/>
      <c r="BG93" s="116">
        <f t="shared" si="233"/>
        <v>0</v>
      </c>
      <c r="BH93" s="115"/>
      <c r="BI93" s="116">
        <f t="shared" si="234"/>
        <v>0</v>
      </c>
      <c r="BJ93" s="115">
        <v>372</v>
      </c>
      <c r="BK93" s="116">
        <f t="shared" si="235"/>
        <v>16342107.78816</v>
      </c>
      <c r="BL93" s="115"/>
      <c r="BM93" s="116">
        <f t="shared" si="236"/>
        <v>0</v>
      </c>
      <c r="BN93" s="115"/>
      <c r="BO93" s="116">
        <f t="shared" si="237"/>
        <v>0</v>
      </c>
      <c r="BP93" s="115">
        <v>0</v>
      </c>
      <c r="BQ93" s="116">
        <f t="shared" si="238"/>
        <v>0</v>
      </c>
      <c r="BR93" s="115"/>
      <c r="BS93" s="116">
        <f t="shared" si="239"/>
        <v>0</v>
      </c>
      <c r="BT93" s="115">
        <v>7</v>
      </c>
      <c r="BU93" s="116">
        <f t="shared" si="240"/>
        <v>335468.48831999995</v>
      </c>
      <c r="BV93" s="115">
        <v>0</v>
      </c>
      <c r="BW93" s="124">
        <f t="shared" si="241"/>
        <v>0</v>
      </c>
      <c r="BX93" s="115"/>
      <c r="BY93" s="116">
        <f t="shared" si="242"/>
        <v>0</v>
      </c>
      <c r="BZ93" s="115">
        <v>3</v>
      </c>
      <c r="CA93" s="116">
        <f t="shared" si="243"/>
        <v>99841.811999999991</v>
      </c>
      <c r="CB93" s="115"/>
      <c r="CC93" s="116">
        <f t="shared" si="244"/>
        <v>0</v>
      </c>
      <c r="CD93" s="115">
        <v>15</v>
      </c>
      <c r="CE93" s="116">
        <f t="shared" si="245"/>
        <v>599050.87199999997</v>
      </c>
      <c r="CF93" s="115"/>
      <c r="CG93" s="116">
        <f t="shared" si="246"/>
        <v>0</v>
      </c>
      <c r="CH93" s="115"/>
      <c r="CI93" s="116">
        <f t="shared" si="247"/>
        <v>0</v>
      </c>
      <c r="CJ93" s="115"/>
      <c r="CK93" s="116">
        <f t="shared" si="248"/>
        <v>0</v>
      </c>
      <c r="CL93" s="115">
        <v>0</v>
      </c>
      <c r="CM93" s="116">
        <f t="shared" si="249"/>
        <v>0</v>
      </c>
      <c r="CN93" s="115">
        <v>7</v>
      </c>
      <c r="CO93" s="116">
        <f t="shared" si="250"/>
        <v>209667.80519999997</v>
      </c>
      <c r="CP93" s="115">
        <v>19</v>
      </c>
      <c r="CQ93" s="116">
        <f t="shared" si="251"/>
        <v>632331.47599999991</v>
      </c>
      <c r="CR93" s="115">
        <v>55</v>
      </c>
      <c r="CS93" s="116">
        <f t="shared" si="252"/>
        <v>2196519.8640000001</v>
      </c>
      <c r="CT93" s="115">
        <v>50</v>
      </c>
      <c r="CU93" s="116">
        <f t="shared" si="253"/>
        <v>1996836.24</v>
      </c>
      <c r="CV93" s="115"/>
      <c r="CW93" s="116">
        <f t="shared" si="254"/>
        <v>0</v>
      </c>
      <c r="CX93" s="123">
        <v>0</v>
      </c>
      <c r="CY93" s="115">
        <f t="shared" si="255"/>
        <v>0</v>
      </c>
      <c r="CZ93" s="115"/>
      <c r="DA93" s="124">
        <f t="shared" si="256"/>
        <v>0</v>
      </c>
      <c r="DB93" s="116">
        <v>17</v>
      </c>
      <c r="DC93" s="116">
        <f t="shared" si="257"/>
        <v>678924.32160000002</v>
      </c>
      <c r="DD93" s="125">
        <v>15</v>
      </c>
      <c r="DE93" s="115">
        <f t="shared" si="258"/>
        <v>599050.87199999997</v>
      </c>
      <c r="DF93" s="115"/>
      <c r="DG93" s="116">
        <f t="shared" si="259"/>
        <v>0</v>
      </c>
      <c r="DH93" s="115"/>
      <c r="DI93" s="116">
        <f t="shared" si="260"/>
        <v>0</v>
      </c>
      <c r="DJ93" s="115">
        <v>0</v>
      </c>
      <c r="DK93" s="124">
        <f t="shared" si="261"/>
        <v>0</v>
      </c>
      <c r="DL93" s="124"/>
      <c r="DM93" s="124"/>
      <c r="DN93" s="116">
        <f t="shared" si="262"/>
        <v>976</v>
      </c>
      <c r="DO93" s="116">
        <f t="shared" si="262"/>
        <v>40488517.214320004</v>
      </c>
    </row>
    <row r="94" spans="1:119" s="37" customFormat="1" ht="30" x14ac:dyDescent="0.25">
      <c r="A94" s="89"/>
      <c r="B94" s="109">
        <v>67</v>
      </c>
      <c r="C94" s="110" t="s">
        <v>277</v>
      </c>
      <c r="D94" s="152" t="s">
        <v>278</v>
      </c>
      <c r="E94" s="93">
        <v>24257</v>
      </c>
      <c r="F94" s="112">
        <v>0.35</v>
      </c>
      <c r="G94" s="131">
        <v>1</v>
      </c>
      <c r="H94" s="101"/>
      <c r="I94" s="101"/>
      <c r="J94" s="101"/>
      <c r="K94" s="65"/>
      <c r="L94" s="113">
        <v>1.4</v>
      </c>
      <c r="M94" s="113">
        <v>1.68</v>
      </c>
      <c r="N94" s="113">
        <v>2.23</v>
      </c>
      <c r="O94" s="114">
        <v>2.57</v>
      </c>
      <c r="P94" s="115">
        <v>5</v>
      </c>
      <c r="Q94" s="116">
        <f t="shared" si="215"/>
        <v>65372.614999999998</v>
      </c>
      <c r="R94" s="115"/>
      <c r="S94" s="115">
        <f t="shared" si="216"/>
        <v>0</v>
      </c>
      <c r="T94" s="115">
        <v>0</v>
      </c>
      <c r="U94" s="116">
        <f t="shared" si="217"/>
        <v>0</v>
      </c>
      <c r="V94" s="115"/>
      <c r="W94" s="116">
        <f t="shared" si="218"/>
        <v>0</v>
      </c>
      <c r="X94" s="115">
        <v>0</v>
      </c>
      <c r="Y94" s="116">
        <f t="shared" si="219"/>
        <v>0</v>
      </c>
      <c r="Z94" s="116"/>
      <c r="AA94" s="116"/>
      <c r="AB94" s="115"/>
      <c r="AC94" s="116">
        <f t="shared" si="220"/>
        <v>0</v>
      </c>
      <c r="AD94" s="115"/>
      <c r="AE94" s="116"/>
      <c r="AF94" s="115"/>
      <c r="AG94" s="116">
        <f t="shared" si="221"/>
        <v>0</v>
      </c>
      <c r="AH94" s="115"/>
      <c r="AI94" s="116"/>
      <c r="AJ94" s="115">
        <v>70</v>
      </c>
      <c r="AK94" s="116">
        <f t="shared" si="222"/>
        <v>915216.6100000001</v>
      </c>
      <c r="AL94" s="115">
        <v>51</v>
      </c>
      <c r="AM94" s="116">
        <f t="shared" si="223"/>
        <v>666800.67299999995</v>
      </c>
      <c r="AN94" s="115">
        <v>0</v>
      </c>
      <c r="AO94" s="115">
        <f t="shared" si="224"/>
        <v>0</v>
      </c>
      <c r="AP94" s="115">
        <v>0</v>
      </c>
      <c r="AQ94" s="116">
        <f t="shared" si="225"/>
        <v>0</v>
      </c>
      <c r="AR94" s="123">
        <v>0</v>
      </c>
      <c r="AS94" s="116">
        <f t="shared" si="226"/>
        <v>0</v>
      </c>
      <c r="AT94" s="115">
        <v>28</v>
      </c>
      <c r="AU94" s="122">
        <f t="shared" si="227"/>
        <v>439303.97279999999</v>
      </c>
      <c r="AV94" s="115"/>
      <c r="AW94" s="116">
        <f t="shared" si="228"/>
        <v>0</v>
      </c>
      <c r="AX94" s="115"/>
      <c r="AY94" s="115">
        <f t="shared" si="229"/>
        <v>0</v>
      </c>
      <c r="AZ94" s="115"/>
      <c r="BA94" s="116">
        <f t="shared" si="230"/>
        <v>0</v>
      </c>
      <c r="BB94" s="115">
        <v>0</v>
      </c>
      <c r="BC94" s="116">
        <f t="shared" si="231"/>
        <v>0</v>
      </c>
      <c r="BD94" s="115">
        <v>0</v>
      </c>
      <c r="BE94" s="116">
        <f t="shared" si="232"/>
        <v>0</v>
      </c>
      <c r="BF94" s="115">
        <v>0</v>
      </c>
      <c r="BG94" s="116">
        <f t="shared" si="233"/>
        <v>0</v>
      </c>
      <c r="BH94" s="115"/>
      <c r="BI94" s="116">
        <f t="shared" si="234"/>
        <v>0</v>
      </c>
      <c r="BJ94" s="115">
        <v>12</v>
      </c>
      <c r="BK94" s="116">
        <f t="shared" si="235"/>
        <v>188273.1312</v>
      </c>
      <c r="BL94" s="115"/>
      <c r="BM94" s="116">
        <f t="shared" si="236"/>
        <v>0</v>
      </c>
      <c r="BN94" s="115">
        <v>0</v>
      </c>
      <c r="BO94" s="116">
        <f t="shared" si="237"/>
        <v>0</v>
      </c>
      <c r="BP94" s="115">
        <v>4</v>
      </c>
      <c r="BQ94" s="116">
        <f t="shared" si="238"/>
        <v>57052.463999999993</v>
      </c>
      <c r="BR94" s="115">
        <v>11</v>
      </c>
      <c r="BS94" s="116">
        <f t="shared" si="239"/>
        <v>141204.84839999999</v>
      </c>
      <c r="BT94" s="115">
        <v>31</v>
      </c>
      <c r="BU94" s="116">
        <f t="shared" si="240"/>
        <v>530587.91520000005</v>
      </c>
      <c r="BV94" s="115">
        <v>31</v>
      </c>
      <c r="BW94" s="124">
        <f t="shared" si="241"/>
        <v>530587.91520000005</v>
      </c>
      <c r="BX94" s="115"/>
      <c r="BY94" s="116">
        <f t="shared" si="242"/>
        <v>0</v>
      </c>
      <c r="BZ94" s="115"/>
      <c r="CA94" s="116">
        <f t="shared" si="243"/>
        <v>0</v>
      </c>
      <c r="CB94" s="115">
        <v>0</v>
      </c>
      <c r="CC94" s="116">
        <f t="shared" si="244"/>
        <v>0</v>
      </c>
      <c r="CD94" s="115">
        <v>21</v>
      </c>
      <c r="CE94" s="116">
        <f t="shared" si="245"/>
        <v>299525.43599999999</v>
      </c>
      <c r="CF94" s="115"/>
      <c r="CG94" s="116">
        <f t="shared" si="246"/>
        <v>0</v>
      </c>
      <c r="CH94" s="115"/>
      <c r="CI94" s="116">
        <f t="shared" si="247"/>
        <v>0</v>
      </c>
      <c r="CJ94" s="115"/>
      <c r="CK94" s="116">
        <f t="shared" si="248"/>
        <v>0</v>
      </c>
      <c r="CL94" s="115">
        <v>31</v>
      </c>
      <c r="CM94" s="116">
        <f t="shared" si="249"/>
        <v>368463.83</v>
      </c>
      <c r="CN94" s="115">
        <v>10</v>
      </c>
      <c r="CO94" s="116">
        <f t="shared" si="250"/>
        <v>106973.37</v>
      </c>
      <c r="CP94" s="115">
        <v>36</v>
      </c>
      <c r="CQ94" s="116">
        <f t="shared" si="251"/>
        <v>427893.47999999992</v>
      </c>
      <c r="CR94" s="115">
        <v>58</v>
      </c>
      <c r="CS94" s="116">
        <f t="shared" si="252"/>
        <v>827260.72799999989</v>
      </c>
      <c r="CT94" s="115">
        <v>80</v>
      </c>
      <c r="CU94" s="116">
        <f t="shared" si="253"/>
        <v>1141049.28</v>
      </c>
      <c r="CV94" s="115">
        <v>0</v>
      </c>
      <c r="CW94" s="116">
        <f t="shared" si="254"/>
        <v>0</v>
      </c>
      <c r="CX94" s="123">
        <v>89</v>
      </c>
      <c r="CY94" s="115">
        <f t="shared" si="255"/>
        <v>1142475.5915999999</v>
      </c>
      <c r="CZ94" s="115"/>
      <c r="DA94" s="124">
        <f t="shared" si="256"/>
        <v>0</v>
      </c>
      <c r="DB94" s="116">
        <v>24</v>
      </c>
      <c r="DC94" s="116">
        <f t="shared" si="257"/>
        <v>342314.78399999999</v>
      </c>
      <c r="DD94" s="125">
        <v>8</v>
      </c>
      <c r="DE94" s="115">
        <f t="shared" si="258"/>
        <v>114104.92799999999</v>
      </c>
      <c r="DF94" s="115">
        <v>26</v>
      </c>
      <c r="DG94" s="116">
        <f t="shared" si="259"/>
        <v>370841.01599999995</v>
      </c>
      <c r="DH94" s="115">
        <v>5</v>
      </c>
      <c r="DI94" s="116">
        <f t="shared" si="260"/>
        <v>75730.354000000007</v>
      </c>
      <c r="DJ94" s="115">
        <v>9</v>
      </c>
      <c r="DK94" s="124">
        <f t="shared" si="261"/>
        <v>157098.03479999999</v>
      </c>
      <c r="DL94" s="124"/>
      <c r="DM94" s="124"/>
      <c r="DN94" s="116">
        <f t="shared" si="262"/>
        <v>640</v>
      </c>
      <c r="DO94" s="116">
        <f t="shared" si="262"/>
        <v>8908130.9771999996</v>
      </c>
    </row>
    <row r="95" spans="1:119" s="37" customFormat="1" ht="30" customHeight="1" x14ac:dyDescent="0.25">
      <c r="A95" s="89"/>
      <c r="B95" s="109">
        <v>68</v>
      </c>
      <c r="C95" s="110" t="s">
        <v>279</v>
      </c>
      <c r="D95" s="152" t="s">
        <v>280</v>
      </c>
      <c r="E95" s="93">
        <v>24257</v>
      </c>
      <c r="F95" s="112">
        <v>0.5</v>
      </c>
      <c r="G95" s="131">
        <v>1</v>
      </c>
      <c r="H95" s="101"/>
      <c r="I95" s="101"/>
      <c r="J95" s="101"/>
      <c r="K95" s="65"/>
      <c r="L95" s="113">
        <v>1.4</v>
      </c>
      <c r="M95" s="113">
        <v>1.68</v>
      </c>
      <c r="N95" s="113">
        <v>2.23</v>
      </c>
      <c r="O95" s="114">
        <v>2.57</v>
      </c>
      <c r="P95" s="115">
        <v>3</v>
      </c>
      <c r="Q95" s="116">
        <f>(P95*$E95*$F95*$G95*$L95*$Q$13)</f>
        <v>56033.67</v>
      </c>
      <c r="R95" s="115"/>
      <c r="S95" s="115">
        <f t="shared" si="216"/>
        <v>0</v>
      </c>
      <c r="T95" s="115">
        <v>863</v>
      </c>
      <c r="U95" s="116">
        <f t="shared" si="217"/>
        <v>18038647.704700001</v>
      </c>
      <c r="V95" s="115"/>
      <c r="W95" s="116">
        <f t="shared" si="218"/>
        <v>0</v>
      </c>
      <c r="X95" s="115"/>
      <c r="Y95" s="116">
        <f t="shared" si="219"/>
        <v>0</v>
      </c>
      <c r="Z95" s="116"/>
      <c r="AA95" s="116"/>
      <c r="AB95" s="115"/>
      <c r="AC95" s="116">
        <f t="shared" si="220"/>
        <v>0</v>
      </c>
      <c r="AD95" s="115"/>
      <c r="AE95" s="116"/>
      <c r="AF95" s="115"/>
      <c r="AG95" s="116">
        <f t="shared" si="221"/>
        <v>0</v>
      </c>
      <c r="AH95" s="115"/>
      <c r="AI95" s="116"/>
      <c r="AJ95" s="115">
        <v>198</v>
      </c>
      <c r="AK95" s="116">
        <f t="shared" si="222"/>
        <v>3698222.22</v>
      </c>
      <c r="AL95" s="115">
        <v>20</v>
      </c>
      <c r="AM95" s="116">
        <f t="shared" si="223"/>
        <v>373557.80000000005</v>
      </c>
      <c r="AN95" s="115"/>
      <c r="AO95" s="115">
        <f t="shared" si="224"/>
        <v>0</v>
      </c>
      <c r="AP95" s="115">
        <v>1</v>
      </c>
      <c r="AQ95" s="116">
        <f t="shared" si="225"/>
        <v>22413.468000000004</v>
      </c>
      <c r="AR95" s="123">
        <v>0</v>
      </c>
      <c r="AS95" s="116">
        <f t="shared" si="226"/>
        <v>0</v>
      </c>
      <c r="AT95" s="115">
        <v>2</v>
      </c>
      <c r="AU95" s="122">
        <f t="shared" si="227"/>
        <v>44826.936000000009</v>
      </c>
      <c r="AV95" s="115"/>
      <c r="AW95" s="116">
        <f t="shared" si="228"/>
        <v>0</v>
      </c>
      <c r="AX95" s="115"/>
      <c r="AY95" s="115">
        <f t="shared" si="229"/>
        <v>0</v>
      </c>
      <c r="AZ95" s="115"/>
      <c r="BA95" s="116">
        <f t="shared" si="230"/>
        <v>0</v>
      </c>
      <c r="BB95" s="115"/>
      <c r="BC95" s="116">
        <f t="shared" si="231"/>
        <v>0</v>
      </c>
      <c r="BD95" s="115"/>
      <c r="BE95" s="116">
        <f t="shared" si="232"/>
        <v>0</v>
      </c>
      <c r="BF95" s="115"/>
      <c r="BG95" s="116">
        <f t="shared" si="233"/>
        <v>0</v>
      </c>
      <c r="BH95" s="115"/>
      <c r="BI95" s="116">
        <f t="shared" si="234"/>
        <v>0</v>
      </c>
      <c r="BJ95" s="115">
        <v>265</v>
      </c>
      <c r="BK95" s="116">
        <f t="shared" si="235"/>
        <v>5939569.0200000005</v>
      </c>
      <c r="BL95" s="115">
        <v>492</v>
      </c>
      <c r="BM95" s="116">
        <f t="shared" si="236"/>
        <v>10024932.959999999</v>
      </c>
      <c r="BN95" s="115"/>
      <c r="BO95" s="116">
        <f t="shared" si="237"/>
        <v>0</v>
      </c>
      <c r="BP95" s="115">
        <v>89</v>
      </c>
      <c r="BQ95" s="116">
        <f t="shared" si="238"/>
        <v>1813453.3199999998</v>
      </c>
      <c r="BR95" s="115">
        <v>96</v>
      </c>
      <c r="BS95" s="116">
        <f t="shared" si="239"/>
        <v>1760476.0320000001</v>
      </c>
      <c r="BT95" s="115">
        <v>165</v>
      </c>
      <c r="BU95" s="116">
        <f t="shared" si="240"/>
        <v>4034424.2399999993</v>
      </c>
      <c r="BV95" s="115">
        <v>362</v>
      </c>
      <c r="BW95" s="124">
        <f t="shared" si="241"/>
        <v>8851282.2719999999</v>
      </c>
      <c r="BX95" s="115">
        <v>50</v>
      </c>
      <c r="BY95" s="116">
        <f t="shared" si="242"/>
        <v>848995</v>
      </c>
      <c r="BZ95" s="115">
        <v>53</v>
      </c>
      <c r="CA95" s="116">
        <f t="shared" si="243"/>
        <v>899934.7</v>
      </c>
      <c r="CB95" s="115"/>
      <c r="CC95" s="116">
        <f t="shared" si="244"/>
        <v>0</v>
      </c>
      <c r="CD95" s="115">
        <f>200+3</f>
        <v>203</v>
      </c>
      <c r="CE95" s="116">
        <f t="shared" si="245"/>
        <v>4136303.6399999997</v>
      </c>
      <c r="CF95" s="115"/>
      <c r="CG95" s="116">
        <f t="shared" si="246"/>
        <v>0</v>
      </c>
      <c r="CH95" s="115"/>
      <c r="CI95" s="116">
        <f t="shared" si="247"/>
        <v>0</v>
      </c>
      <c r="CJ95" s="115"/>
      <c r="CK95" s="116">
        <f t="shared" si="248"/>
        <v>0</v>
      </c>
      <c r="CL95" s="115">
        <v>306</v>
      </c>
      <c r="CM95" s="116">
        <f t="shared" si="249"/>
        <v>5195849.3999999994</v>
      </c>
      <c r="CN95" s="115">
        <v>70</v>
      </c>
      <c r="CO95" s="116">
        <f t="shared" si="250"/>
        <v>1069733.7</v>
      </c>
      <c r="CP95" s="115">
        <v>144</v>
      </c>
      <c r="CQ95" s="116">
        <f t="shared" si="251"/>
        <v>2445105.5999999996</v>
      </c>
      <c r="CR95" s="115">
        <v>285</v>
      </c>
      <c r="CS95" s="116">
        <f t="shared" si="252"/>
        <v>5807125.7999999998</v>
      </c>
      <c r="CT95" s="115">
        <v>200</v>
      </c>
      <c r="CU95" s="116">
        <f t="shared" si="253"/>
        <v>4075176</v>
      </c>
      <c r="CV95" s="115"/>
      <c r="CW95" s="116">
        <f t="shared" si="254"/>
        <v>0</v>
      </c>
      <c r="CX95" s="123">
        <v>230</v>
      </c>
      <c r="CY95" s="115">
        <f t="shared" si="255"/>
        <v>4217807.1599999992</v>
      </c>
      <c r="CZ95" s="115"/>
      <c r="DA95" s="124">
        <f t="shared" si="256"/>
        <v>0</v>
      </c>
      <c r="DB95" s="116">
        <v>59</v>
      </c>
      <c r="DC95" s="116">
        <f t="shared" si="257"/>
        <v>1202176.92</v>
      </c>
      <c r="DD95" s="125">
        <v>9</v>
      </c>
      <c r="DE95" s="115">
        <f t="shared" si="258"/>
        <v>183382.91999999998</v>
      </c>
      <c r="DF95" s="115">
        <v>172</v>
      </c>
      <c r="DG95" s="116">
        <f t="shared" si="259"/>
        <v>3504651.36</v>
      </c>
      <c r="DH95" s="115">
        <v>100</v>
      </c>
      <c r="DI95" s="116">
        <f t="shared" si="260"/>
        <v>2163724.4</v>
      </c>
      <c r="DJ95" s="115">
        <v>152</v>
      </c>
      <c r="DK95" s="124">
        <f t="shared" si="261"/>
        <v>3790301.7919999994</v>
      </c>
      <c r="DL95" s="124"/>
      <c r="DM95" s="124"/>
      <c r="DN95" s="116">
        <f t="shared" si="262"/>
        <v>4589</v>
      </c>
      <c r="DO95" s="116">
        <f t="shared" si="262"/>
        <v>94198108.034700006</v>
      </c>
    </row>
    <row r="96" spans="1:119" s="37" customFormat="1" ht="21.75" customHeight="1" x14ac:dyDescent="0.25">
      <c r="A96" s="89"/>
      <c r="B96" s="109">
        <v>69</v>
      </c>
      <c r="C96" s="110" t="s">
        <v>281</v>
      </c>
      <c r="D96" s="152" t="s">
        <v>282</v>
      </c>
      <c r="E96" s="93">
        <v>24257</v>
      </c>
      <c r="F96" s="188">
        <v>1</v>
      </c>
      <c r="G96" s="131">
        <v>1</v>
      </c>
      <c r="H96" s="101"/>
      <c r="I96" s="101"/>
      <c r="J96" s="101"/>
      <c r="K96" s="65"/>
      <c r="L96" s="113">
        <v>1.4</v>
      </c>
      <c r="M96" s="113">
        <v>1.68</v>
      </c>
      <c r="N96" s="113">
        <v>2.23</v>
      </c>
      <c r="O96" s="114">
        <v>2.57</v>
      </c>
      <c r="P96" s="115">
        <v>0</v>
      </c>
      <c r="Q96" s="116">
        <f t="shared" si="215"/>
        <v>0</v>
      </c>
      <c r="R96" s="115"/>
      <c r="S96" s="115">
        <f t="shared" si="216"/>
        <v>0</v>
      </c>
      <c r="T96" s="115">
        <v>12</v>
      </c>
      <c r="U96" s="116">
        <f t="shared" si="217"/>
        <v>501654.16560000001</v>
      </c>
      <c r="V96" s="115"/>
      <c r="W96" s="116">
        <f t="shared" si="218"/>
        <v>0</v>
      </c>
      <c r="X96" s="115"/>
      <c r="Y96" s="116">
        <f t="shared" si="219"/>
        <v>0</v>
      </c>
      <c r="Z96" s="116"/>
      <c r="AA96" s="116"/>
      <c r="AB96" s="115"/>
      <c r="AC96" s="116">
        <f t="shared" si="220"/>
        <v>0</v>
      </c>
      <c r="AD96" s="115"/>
      <c r="AE96" s="116"/>
      <c r="AF96" s="115"/>
      <c r="AG96" s="116">
        <f t="shared" si="221"/>
        <v>0</v>
      </c>
      <c r="AH96" s="115"/>
      <c r="AI96" s="116"/>
      <c r="AJ96" s="115"/>
      <c r="AK96" s="116">
        <f t="shared" si="222"/>
        <v>0</v>
      </c>
      <c r="AL96" s="115">
        <v>75</v>
      </c>
      <c r="AM96" s="116">
        <f t="shared" si="223"/>
        <v>2801683.5</v>
      </c>
      <c r="AN96" s="115"/>
      <c r="AO96" s="115">
        <f t="shared" si="224"/>
        <v>0</v>
      </c>
      <c r="AP96" s="115">
        <v>0</v>
      </c>
      <c r="AQ96" s="116">
        <f t="shared" si="225"/>
        <v>0</v>
      </c>
      <c r="AR96" s="123">
        <v>0</v>
      </c>
      <c r="AS96" s="116">
        <f t="shared" si="226"/>
        <v>0</v>
      </c>
      <c r="AT96" s="115">
        <v>0</v>
      </c>
      <c r="AU96" s="122">
        <f t="shared" si="227"/>
        <v>0</v>
      </c>
      <c r="AV96" s="115"/>
      <c r="AW96" s="116">
        <f t="shared" si="228"/>
        <v>0</v>
      </c>
      <c r="AX96" s="115"/>
      <c r="AY96" s="115">
        <f t="shared" si="229"/>
        <v>0</v>
      </c>
      <c r="AZ96" s="115"/>
      <c r="BA96" s="116">
        <f t="shared" si="230"/>
        <v>0</v>
      </c>
      <c r="BB96" s="115"/>
      <c r="BC96" s="116">
        <f t="shared" si="231"/>
        <v>0</v>
      </c>
      <c r="BD96" s="115"/>
      <c r="BE96" s="116">
        <f t="shared" si="232"/>
        <v>0</v>
      </c>
      <c r="BF96" s="115"/>
      <c r="BG96" s="116">
        <f t="shared" si="233"/>
        <v>0</v>
      </c>
      <c r="BH96" s="115"/>
      <c r="BI96" s="116">
        <f t="shared" si="234"/>
        <v>0</v>
      </c>
      <c r="BJ96" s="115">
        <v>0</v>
      </c>
      <c r="BK96" s="116">
        <f t="shared" si="235"/>
        <v>0</v>
      </c>
      <c r="BL96" s="115"/>
      <c r="BM96" s="116">
        <f t="shared" si="236"/>
        <v>0</v>
      </c>
      <c r="BN96" s="115"/>
      <c r="BO96" s="116">
        <f t="shared" si="237"/>
        <v>0</v>
      </c>
      <c r="BP96" s="115">
        <v>0</v>
      </c>
      <c r="BQ96" s="116">
        <f t="shared" si="238"/>
        <v>0</v>
      </c>
      <c r="BR96" s="115"/>
      <c r="BS96" s="116">
        <f t="shared" si="239"/>
        <v>0</v>
      </c>
      <c r="BT96" s="115"/>
      <c r="BU96" s="116">
        <f t="shared" si="240"/>
        <v>0</v>
      </c>
      <c r="BV96" s="115">
        <v>0</v>
      </c>
      <c r="BW96" s="124">
        <f t="shared" si="241"/>
        <v>0</v>
      </c>
      <c r="BX96" s="115"/>
      <c r="BY96" s="116">
        <f t="shared" si="242"/>
        <v>0</v>
      </c>
      <c r="BZ96" s="115"/>
      <c r="CA96" s="116">
        <f t="shared" si="243"/>
        <v>0</v>
      </c>
      <c r="CB96" s="115"/>
      <c r="CC96" s="116">
        <f t="shared" si="244"/>
        <v>0</v>
      </c>
      <c r="CD96" s="115"/>
      <c r="CE96" s="116">
        <f t="shared" si="245"/>
        <v>0</v>
      </c>
      <c r="CF96" s="115"/>
      <c r="CG96" s="116">
        <f t="shared" si="246"/>
        <v>0</v>
      </c>
      <c r="CH96" s="115"/>
      <c r="CI96" s="116">
        <f t="shared" si="247"/>
        <v>0</v>
      </c>
      <c r="CJ96" s="115"/>
      <c r="CK96" s="116">
        <f t="shared" si="248"/>
        <v>0</v>
      </c>
      <c r="CL96" s="115">
        <v>0</v>
      </c>
      <c r="CM96" s="116">
        <f t="shared" si="249"/>
        <v>0</v>
      </c>
      <c r="CN96" s="115">
        <v>10</v>
      </c>
      <c r="CO96" s="116">
        <f t="shared" si="250"/>
        <v>305638.2</v>
      </c>
      <c r="CP96" s="115">
        <v>0</v>
      </c>
      <c r="CQ96" s="116">
        <f t="shared" si="251"/>
        <v>0</v>
      </c>
      <c r="CR96" s="115">
        <v>0</v>
      </c>
      <c r="CS96" s="116">
        <f t="shared" si="252"/>
        <v>0</v>
      </c>
      <c r="CT96" s="115">
        <v>0</v>
      </c>
      <c r="CU96" s="116">
        <f t="shared" si="253"/>
        <v>0</v>
      </c>
      <c r="CV96" s="115"/>
      <c r="CW96" s="116">
        <f t="shared" si="254"/>
        <v>0</v>
      </c>
      <c r="CX96" s="123">
        <v>0</v>
      </c>
      <c r="CY96" s="115">
        <f t="shared" si="255"/>
        <v>0</v>
      </c>
      <c r="CZ96" s="115"/>
      <c r="DA96" s="124">
        <f t="shared" si="256"/>
        <v>0</v>
      </c>
      <c r="DB96" s="115">
        <v>17</v>
      </c>
      <c r="DC96" s="116">
        <f>(DB96*$E96*$F96*$G96*$M96*$DC$13)</f>
        <v>692779.91999999993</v>
      </c>
      <c r="DD96" s="125"/>
      <c r="DE96" s="115">
        <f t="shared" si="258"/>
        <v>0</v>
      </c>
      <c r="DF96" s="115">
        <v>0</v>
      </c>
      <c r="DG96" s="116">
        <f t="shared" si="259"/>
        <v>0</v>
      </c>
      <c r="DH96" s="115"/>
      <c r="DI96" s="116">
        <f t="shared" si="260"/>
        <v>0</v>
      </c>
      <c r="DJ96" s="115">
        <v>0</v>
      </c>
      <c r="DK96" s="124">
        <f t="shared" si="261"/>
        <v>0</v>
      </c>
      <c r="DL96" s="124"/>
      <c r="DM96" s="124"/>
      <c r="DN96" s="116">
        <f t="shared" si="262"/>
        <v>114</v>
      </c>
      <c r="DO96" s="116">
        <f t="shared" si="262"/>
        <v>4301755.7856000001</v>
      </c>
    </row>
    <row r="97" spans="1:119" s="37" customFormat="1" ht="30" customHeight="1" x14ac:dyDescent="0.25">
      <c r="A97" s="89"/>
      <c r="B97" s="109">
        <v>70</v>
      </c>
      <c r="C97" s="110" t="s">
        <v>283</v>
      </c>
      <c r="D97" s="111" t="s">
        <v>284</v>
      </c>
      <c r="E97" s="93">
        <v>24257</v>
      </c>
      <c r="F97" s="139">
        <v>4.4000000000000004</v>
      </c>
      <c r="G97" s="131">
        <v>1</v>
      </c>
      <c r="H97" s="131"/>
      <c r="I97" s="131"/>
      <c r="J97" s="131"/>
      <c r="K97" s="65"/>
      <c r="L97" s="113">
        <v>1.4</v>
      </c>
      <c r="M97" s="113">
        <v>1.68</v>
      </c>
      <c r="N97" s="113">
        <v>2.23</v>
      </c>
      <c r="O97" s="114">
        <v>2.57</v>
      </c>
      <c r="P97" s="115"/>
      <c r="Q97" s="116">
        <f t="shared" si="215"/>
        <v>0</v>
      </c>
      <c r="R97" s="115"/>
      <c r="S97" s="115">
        <f t="shared" si="216"/>
        <v>0</v>
      </c>
      <c r="T97" s="115">
        <v>0</v>
      </c>
      <c r="U97" s="116">
        <f t="shared" si="217"/>
        <v>0</v>
      </c>
      <c r="V97" s="115"/>
      <c r="W97" s="116">
        <f t="shared" si="218"/>
        <v>0</v>
      </c>
      <c r="X97" s="115"/>
      <c r="Y97" s="116">
        <f t="shared" si="219"/>
        <v>0</v>
      </c>
      <c r="Z97" s="116"/>
      <c r="AA97" s="116"/>
      <c r="AB97" s="115"/>
      <c r="AC97" s="116">
        <f t="shared" si="220"/>
        <v>0</v>
      </c>
      <c r="AD97" s="115"/>
      <c r="AE97" s="116"/>
      <c r="AF97" s="115">
        <v>2</v>
      </c>
      <c r="AG97" s="116">
        <f t="shared" si="221"/>
        <v>328730.864</v>
      </c>
      <c r="AH97" s="115"/>
      <c r="AI97" s="116"/>
      <c r="AJ97" s="115"/>
      <c r="AK97" s="116">
        <f t="shared" si="222"/>
        <v>0</v>
      </c>
      <c r="AL97" s="115">
        <v>15</v>
      </c>
      <c r="AM97" s="116">
        <f t="shared" si="223"/>
        <v>2465481.4800000004</v>
      </c>
      <c r="AN97" s="115"/>
      <c r="AO97" s="115">
        <f t="shared" si="224"/>
        <v>0</v>
      </c>
      <c r="AP97" s="115">
        <v>1</v>
      </c>
      <c r="AQ97" s="116">
        <f t="shared" si="225"/>
        <v>197238.51840000003</v>
      </c>
      <c r="AR97" s="123"/>
      <c r="AS97" s="116">
        <f t="shared" si="226"/>
        <v>0</v>
      </c>
      <c r="AT97" s="115">
        <v>0</v>
      </c>
      <c r="AU97" s="122">
        <f t="shared" si="227"/>
        <v>0</v>
      </c>
      <c r="AV97" s="115"/>
      <c r="AW97" s="116">
        <f t="shared" si="228"/>
        <v>0</v>
      </c>
      <c r="AX97" s="115"/>
      <c r="AY97" s="115">
        <f t="shared" si="229"/>
        <v>0</v>
      </c>
      <c r="AZ97" s="115"/>
      <c r="BA97" s="116">
        <f t="shared" si="230"/>
        <v>0</v>
      </c>
      <c r="BB97" s="115"/>
      <c r="BC97" s="116">
        <f t="shared" si="231"/>
        <v>0</v>
      </c>
      <c r="BD97" s="115"/>
      <c r="BE97" s="116">
        <f t="shared" si="232"/>
        <v>0</v>
      </c>
      <c r="BF97" s="115"/>
      <c r="BG97" s="116">
        <f t="shared" si="233"/>
        <v>0</v>
      </c>
      <c r="BH97" s="115"/>
      <c r="BI97" s="116">
        <f t="shared" si="234"/>
        <v>0</v>
      </c>
      <c r="BJ97" s="115">
        <v>15</v>
      </c>
      <c r="BK97" s="116">
        <f t="shared" si="235"/>
        <v>2958577.7760000005</v>
      </c>
      <c r="BL97" s="115"/>
      <c r="BM97" s="116">
        <f t="shared" si="236"/>
        <v>0</v>
      </c>
      <c r="BN97" s="115"/>
      <c r="BO97" s="116">
        <f t="shared" si="237"/>
        <v>0</v>
      </c>
      <c r="BP97" s="115">
        <v>0</v>
      </c>
      <c r="BQ97" s="116">
        <f t="shared" si="238"/>
        <v>0</v>
      </c>
      <c r="BR97" s="115"/>
      <c r="BS97" s="116">
        <f t="shared" si="239"/>
        <v>0</v>
      </c>
      <c r="BT97" s="115">
        <v>0</v>
      </c>
      <c r="BU97" s="116">
        <f t="shared" si="240"/>
        <v>0</v>
      </c>
      <c r="BV97" s="115">
        <v>0</v>
      </c>
      <c r="BW97" s="124">
        <f t="shared" si="241"/>
        <v>0</v>
      </c>
      <c r="BX97" s="115"/>
      <c r="BY97" s="116">
        <f t="shared" si="242"/>
        <v>0</v>
      </c>
      <c r="BZ97" s="115"/>
      <c r="CA97" s="116">
        <f t="shared" si="243"/>
        <v>0</v>
      </c>
      <c r="CB97" s="115"/>
      <c r="CC97" s="116">
        <f t="shared" si="244"/>
        <v>0</v>
      </c>
      <c r="CD97" s="115">
        <v>0</v>
      </c>
      <c r="CE97" s="116">
        <f t="shared" si="245"/>
        <v>0</v>
      </c>
      <c r="CF97" s="115"/>
      <c r="CG97" s="116">
        <f t="shared" si="246"/>
        <v>0</v>
      </c>
      <c r="CH97" s="115"/>
      <c r="CI97" s="116">
        <f t="shared" si="247"/>
        <v>0</v>
      </c>
      <c r="CJ97" s="115"/>
      <c r="CK97" s="116">
        <f t="shared" si="248"/>
        <v>0</v>
      </c>
      <c r="CL97" s="115">
        <v>0</v>
      </c>
      <c r="CM97" s="116">
        <f t="shared" si="249"/>
        <v>0</v>
      </c>
      <c r="CN97" s="115">
        <v>0</v>
      </c>
      <c r="CO97" s="116">
        <f t="shared" si="250"/>
        <v>0</v>
      </c>
      <c r="CP97" s="115">
        <v>0</v>
      </c>
      <c r="CQ97" s="116">
        <f t="shared" si="251"/>
        <v>0</v>
      </c>
      <c r="CR97" s="115">
        <v>0</v>
      </c>
      <c r="CS97" s="116">
        <f t="shared" si="252"/>
        <v>0</v>
      </c>
      <c r="CT97" s="115">
        <v>0</v>
      </c>
      <c r="CU97" s="116">
        <f t="shared" si="253"/>
        <v>0</v>
      </c>
      <c r="CV97" s="115"/>
      <c r="CW97" s="116">
        <f t="shared" si="254"/>
        <v>0</v>
      </c>
      <c r="CX97" s="123">
        <v>0</v>
      </c>
      <c r="CY97" s="115">
        <f t="shared" si="255"/>
        <v>0</v>
      </c>
      <c r="CZ97" s="115">
        <v>0</v>
      </c>
      <c r="DA97" s="124">
        <f t="shared" si="256"/>
        <v>0</v>
      </c>
      <c r="DB97" s="115"/>
      <c r="DC97" s="116">
        <f t="shared" si="257"/>
        <v>0</v>
      </c>
      <c r="DD97" s="125"/>
      <c r="DE97" s="115">
        <f t="shared" si="258"/>
        <v>0</v>
      </c>
      <c r="DF97" s="115">
        <v>0</v>
      </c>
      <c r="DG97" s="116">
        <f t="shared" si="259"/>
        <v>0</v>
      </c>
      <c r="DH97" s="115"/>
      <c r="DI97" s="116">
        <f t="shared" si="260"/>
        <v>0</v>
      </c>
      <c r="DJ97" s="115">
        <v>0</v>
      </c>
      <c r="DK97" s="124">
        <f t="shared" si="261"/>
        <v>0</v>
      </c>
      <c r="DL97" s="124"/>
      <c r="DM97" s="124"/>
      <c r="DN97" s="116">
        <f t="shared" si="262"/>
        <v>33</v>
      </c>
      <c r="DO97" s="116">
        <f t="shared" si="262"/>
        <v>5950028.6384000015</v>
      </c>
    </row>
    <row r="98" spans="1:119" s="37" customFormat="1" ht="30" customHeight="1" x14ac:dyDescent="0.25">
      <c r="A98" s="89"/>
      <c r="B98" s="109">
        <v>71</v>
      </c>
      <c r="C98" s="110" t="s">
        <v>285</v>
      </c>
      <c r="D98" s="152" t="s">
        <v>286</v>
      </c>
      <c r="E98" s="93">
        <v>24257</v>
      </c>
      <c r="F98" s="139">
        <v>2.2999999999999998</v>
      </c>
      <c r="G98" s="131">
        <v>1</v>
      </c>
      <c r="H98" s="101"/>
      <c r="I98" s="101"/>
      <c r="J98" s="101"/>
      <c r="K98" s="65"/>
      <c r="L98" s="113">
        <v>1.4</v>
      </c>
      <c r="M98" s="113">
        <v>1.68</v>
      </c>
      <c r="N98" s="113">
        <v>2.23</v>
      </c>
      <c r="O98" s="114">
        <v>2.57</v>
      </c>
      <c r="P98" s="115">
        <v>9</v>
      </c>
      <c r="Q98" s="116">
        <f>(P98*$E98*$F98*$G98*$L98*$Q$13)</f>
        <v>773264.64599999995</v>
      </c>
      <c r="R98" s="115">
        <v>1</v>
      </c>
      <c r="S98" s="115">
        <f t="shared" si="216"/>
        <v>85918.293999999994</v>
      </c>
      <c r="T98" s="115">
        <v>0</v>
      </c>
      <c r="U98" s="116">
        <f t="shared" si="217"/>
        <v>0</v>
      </c>
      <c r="V98" s="115"/>
      <c r="W98" s="116">
        <f t="shared" si="218"/>
        <v>0</v>
      </c>
      <c r="X98" s="115"/>
      <c r="Y98" s="116">
        <f t="shared" si="219"/>
        <v>0</v>
      </c>
      <c r="Z98" s="116"/>
      <c r="AA98" s="116"/>
      <c r="AB98" s="115"/>
      <c r="AC98" s="116"/>
      <c r="AD98" s="115"/>
      <c r="AE98" s="116"/>
      <c r="AF98" s="115"/>
      <c r="AG98" s="116"/>
      <c r="AH98" s="115"/>
      <c r="AI98" s="116"/>
      <c r="AJ98" s="115"/>
      <c r="AK98" s="116">
        <f t="shared" si="222"/>
        <v>0</v>
      </c>
      <c r="AL98" s="115">
        <v>2</v>
      </c>
      <c r="AM98" s="116">
        <f t="shared" si="223"/>
        <v>171836.58799999999</v>
      </c>
      <c r="AN98" s="115"/>
      <c r="AO98" s="115">
        <f t="shared" si="224"/>
        <v>0</v>
      </c>
      <c r="AP98" s="115"/>
      <c r="AQ98" s="116"/>
      <c r="AR98" s="123"/>
      <c r="AS98" s="116">
        <f t="shared" si="226"/>
        <v>0</v>
      </c>
      <c r="AT98" s="115"/>
      <c r="AU98" s="122"/>
      <c r="AV98" s="115"/>
      <c r="AW98" s="116"/>
      <c r="AX98" s="115"/>
      <c r="AY98" s="115"/>
      <c r="AZ98" s="115"/>
      <c r="BA98" s="116"/>
      <c r="BB98" s="115"/>
      <c r="BC98" s="116"/>
      <c r="BD98" s="115"/>
      <c r="BE98" s="116">
        <f t="shared" si="232"/>
        <v>0</v>
      </c>
      <c r="BF98" s="115"/>
      <c r="BG98" s="116"/>
      <c r="BH98" s="115"/>
      <c r="BI98" s="116"/>
      <c r="BJ98" s="115">
        <v>0</v>
      </c>
      <c r="BK98" s="116">
        <f t="shared" si="235"/>
        <v>0</v>
      </c>
      <c r="BL98" s="115"/>
      <c r="BM98" s="116"/>
      <c r="BN98" s="115"/>
      <c r="BO98" s="116"/>
      <c r="BP98" s="115">
        <v>0</v>
      </c>
      <c r="BQ98" s="116">
        <f t="shared" si="238"/>
        <v>0</v>
      </c>
      <c r="BR98" s="115"/>
      <c r="BS98" s="116"/>
      <c r="BT98" s="115"/>
      <c r="BU98" s="116">
        <f t="shared" si="240"/>
        <v>0</v>
      </c>
      <c r="BV98" s="115">
        <v>0</v>
      </c>
      <c r="BW98" s="124">
        <f t="shared" si="241"/>
        <v>0</v>
      </c>
      <c r="BX98" s="115"/>
      <c r="BY98" s="116"/>
      <c r="BZ98" s="115"/>
      <c r="CA98" s="116"/>
      <c r="CB98" s="115"/>
      <c r="CC98" s="116"/>
      <c r="CD98" s="115"/>
      <c r="CE98" s="116">
        <f t="shared" si="245"/>
        <v>0</v>
      </c>
      <c r="CF98" s="115"/>
      <c r="CG98" s="116"/>
      <c r="CH98" s="115"/>
      <c r="CI98" s="116"/>
      <c r="CJ98" s="115"/>
      <c r="CK98" s="116"/>
      <c r="CL98" s="115"/>
      <c r="CM98" s="116">
        <f t="shared" si="249"/>
        <v>0</v>
      </c>
      <c r="CN98" s="115">
        <v>0</v>
      </c>
      <c r="CO98" s="116">
        <f t="shared" si="250"/>
        <v>0</v>
      </c>
      <c r="CP98" s="115">
        <v>0</v>
      </c>
      <c r="CQ98" s="116"/>
      <c r="CR98" s="115">
        <v>0</v>
      </c>
      <c r="CS98" s="116"/>
      <c r="CT98" s="115"/>
      <c r="CU98" s="116"/>
      <c r="CV98" s="115"/>
      <c r="CW98" s="116"/>
      <c r="CX98" s="123">
        <v>0</v>
      </c>
      <c r="CY98" s="115">
        <f t="shared" si="255"/>
        <v>0</v>
      </c>
      <c r="CZ98" s="115"/>
      <c r="DA98" s="124"/>
      <c r="DB98" s="115"/>
      <c r="DC98" s="116">
        <f t="shared" si="257"/>
        <v>0</v>
      </c>
      <c r="DD98" s="125"/>
      <c r="DE98" s="115"/>
      <c r="DF98" s="115">
        <v>0</v>
      </c>
      <c r="DG98" s="116">
        <f t="shared" si="259"/>
        <v>0</v>
      </c>
      <c r="DH98" s="115"/>
      <c r="DI98" s="116"/>
      <c r="DJ98" s="115"/>
      <c r="DK98" s="124">
        <f t="shared" si="261"/>
        <v>0</v>
      </c>
      <c r="DL98" s="124"/>
      <c r="DM98" s="124"/>
      <c r="DN98" s="116">
        <f t="shared" si="262"/>
        <v>12</v>
      </c>
      <c r="DO98" s="116">
        <f t="shared" si="262"/>
        <v>1031019.5279999999</v>
      </c>
    </row>
    <row r="99" spans="1:119" s="37" customFormat="1" ht="27.75" customHeight="1" x14ac:dyDescent="0.25">
      <c r="A99" s="89"/>
      <c r="B99" s="109">
        <v>72</v>
      </c>
      <c r="C99" s="110" t="s">
        <v>287</v>
      </c>
      <c r="D99" s="152" t="s">
        <v>288</v>
      </c>
      <c r="E99" s="93">
        <v>24257</v>
      </c>
      <c r="F99" s="139">
        <v>2.87</v>
      </c>
      <c r="G99" s="141">
        <v>0.8</v>
      </c>
      <c r="H99" s="141"/>
      <c r="I99" s="141"/>
      <c r="J99" s="141"/>
      <c r="K99" s="145">
        <v>0.93879999999999997</v>
      </c>
      <c r="L99" s="113">
        <v>1.4</v>
      </c>
      <c r="M99" s="113">
        <v>1.68</v>
      </c>
      <c r="N99" s="113">
        <v>2.23</v>
      </c>
      <c r="O99" s="114">
        <v>2.57</v>
      </c>
      <c r="P99" s="115">
        <v>7</v>
      </c>
      <c r="Q99" s="146">
        <f>(P99*$E99*$F99*((1-$K99)+$K99*$L99*$Q$13*$G99))</f>
        <v>593462.88743100804</v>
      </c>
      <c r="R99" s="115">
        <v>160</v>
      </c>
      <c r="S99" s="146">
        <f>(R99*$E99*$F99*((1-$K99)+$K99*$L99*$S$13*$G99))</f>
        <v>13564865.998423042</v>
      </c>
      <c r="T99" s="115">
        <v>24</v>
      </c>
      <c r="U99" s="146">
        <f>(T99*$E99*$F99*((1-$K99)+$K99*$G99*U$13*$L99))</f>
        <v>2264870.1738069663</v>
      </c>
      <c r="V99" s="115"/>
      <c r="W99" s="146">
        <f>(V99*$E99*$F99*((1-$K99)+$K99*$L99*$W$13*G99))</f>
        <v>0</v>
      </c>
      <c r="X99" s="115"/>
      <c r="Y99" s="146">
        <f>(X99*$E99*$F99*((1-$K99)+$K99*$L99*$Y$13*G99))</f>
        <v>0</v>
      </c>
      <c r="Z99" s="146"/>
      <c r="AA99" s="146"/>
      <c r="AB99" s="115"/>
      <c r="AC99" s="146">
        <f>(AB99*$E99*$F99*((1-$K99)+$K99*$L99*$AC$13*G99))</f>
        <v>0</v>
      </c>
      <c r="AD99" s="115"/>
      <c r="AE99" s="116"/>
      <c r="AF99" s="115"/>
      <c r="AG99" s="146">
        <f>(AF99*$E99*$F99*((1-$K99)+$K99*$L99*$AG$13*G99))</f>
        <v>0</v>
      </c>
      <c r="AH99" s="115"/>
      <c r="AI99" s="116"/>
      <c r="AJ99" s="115">
        <v>39</v>
      </c>
      <c r="AK99" s="146">
        <f>(AJ99*$E99*$F99*((1-$K99)+$K99*$L99*$AK$13*G99))</f>
        <v>3306436.0871156165</v>
      </c>
      <c r="AL99" s="115">
        <f>150+6+174</f>
        <v>330</v>
      </c>
      <c r="AM99" s="146">
        <f>(AL99*$E99*$F99*((1-$K99)+$K99*$L99*$AM$13*G99))</f>
        <v>27977536.12174752</v>
      </c>
      <c r="AN99" s="115">
        <v>31</v>
      </c>
      <c r="AO99" s="146">
        <f>(AN99*$E99*$F99*((1-$K99)+$K99*$L99*AO$13*$G99))</f>
        <v>2628192.7871944644</v>
      </c>
      <c r="AP99" s="115">
        <v>200</v>
      </c>
      <c r="AQ99" s="146">
        <f>(AP99*$E99*$F99*((1-$K99)+$K99*$M99*$AQ$13*G99))</f>
        <v>20176875.137314562</v>
      </c>
      <c r="AR99" s="123"/>
      <c r="AS99" s="146">
        <f>(AR99*$E99*$F99*((1-$K99)+$K99*$M99*$AS$13*K99))</f>
        <v>0</v>
      </c>
      <c r="AT99" s="115"/>
      <c r="AU99" s="146">
        <f>(AT99*$E99*$F99*((1-$K99)+$K99*$M99*$AU$13*G99))</f>
        <v>0</v>
      </c>
      <c r="AV99" s="115"/>
      <c r="AW99" s="116"/>
      <c r="AX99" s="115"/>
      <c r="AY99" s="115"/>
      <c r="AZ99" s="115"/>
      <c r="BA99" s="116"/>
      <c r="BB99" s="115"/>
      <c r="BC99" s="116"/>
      <c r="BD99" s="115">
        <v>150</v>
      </c>
      <c r="BE99" s="146">
        <f>(BD99*$E99*$F99*((1-$K99)+$K99*$L99*$BE$13*G99))</f>
        <v>11619064.382855998</v>
      </c>
      <c r="BF99" s="115"/>
      <c r="BG99" s="116"/>
      <c r="BH99" s="115">
        <v>20</v>
      </c>
      <c r="BI99" s="146">
        <f>(BH99*$E99*$F99*((1-$K99)+$K99*$G99*BI$13*$L99))</f>
        <v>1842007.9152249603</v>
      </c>
      <c r="BJ99" s="115">
        <v>687</v>
      </c>
      <c r="BK99" s="146">
        <f>(BJ99*$E99*$F99*((1-$K99)+$K99*$M99*$BK$13*G99))</f>
        <v>69307566.096675515</v>
      </c>
      <c r="BL99" s="115"/>
      <c r="BM99" s="116"/>
      <c r="BN99" s="115"/>
      <c r="BO99" s="116"/>
      <c r="BP99" s="115">
        <v>20</v>
      </c>
      <c r="BQ99" s="147">
        <f>BP99*$E99*$F99*((1-$K99)+$K99*$G99*BQ$13*$M99)</f>
        <v>1842007.9152249603</v>
      </c>
      <c r="BR99" s="115"/>
      <c r="BS99" s="116"/>
      <c r="BT99" s="115">
        <v>17</v>
      </c>
      <c r="BU99" s="146">
        <f>(BT99*$E99*$F99*((1-$K99)+$K99*$M99*$BU$13*G99))</f>
        <v>1864362.0454022591</v>
      </c>
      <c r="BV99" s="115">
        <v>180</v>
      </c>
      <c r="BW99" s="146">
        <f>(BV99*$E99*$F99*((1-$K99)+$K99*$M99*$BW$13*G99))</f>
        <v>19740304.01014157</v>
      </c>
      <c r="BX99" s="115"/>
      <c r="BY99" s="116"/>
      <c r="BZ99" s="115"/>
      <c r="CA99" s="116"/>
      <c r="CB99" s="115"/>
      <c r="CC99" s="116"/>
      <c r="CD99" s="115">
        <v>0</v>
      </c>
      <c r="CE99" s="147">
        <f>CD99*$E99*$F99*((1-$K99)+$K99*$G99*CE$13*$M99)</f>
        <v>0</v>
      </c>
      <c r="CF99" s="115"/>
      <c r="CG99" s="116"/>
      <c r="CH99" s="115"/>
      <c r="CI99" s="116"/>
      <c r="CJ99" s="115"/>
      <c r="CK99" s="116"/>
      <c r="CL99" s="115">
        <v>0</v>
      </c>
      <c r="CM99" s="116"/>
      <c r="CN99" s="115">
        <v>20</v>
      </c>
      <c r="CO99" s="147">
        <f>CN99*$E99*$F99*((1-$K99)+$K99*$G99*CO$13*$L99)</f>
        <v>1402808.9189587203</v>
      </c>
      <c r="CP99" s="115">
        <v>3</v>
      </c>
      <c r="CQ99" s="147">
        <f>CP99*$E99*$F99*((1-$K99)+$K99*$L99*CQ$13*$G99)</f>
        <v>232381.28765712</v>
      </c>
      <c r="CR99" s="115">
        <v>36</v>
      </c>
      <c r="CS99" s="146">
        <f>(CR99*$E99*$F99*((1-$K99)+$K99*$G99*$CS$13*$M99))</f>
        <v>3315614.2474049288</v>
      </c>
      <c r="CT99" s="115">
        <v>31</v>
      </c>
      <c r="CU99" s="189">
        <f>CT99*$E99*$F99*((1-$K99)+$K99*$G99*$CU$13*$M99)</f>
        <v>2855112.2685986883</v>
      </c>
      <c r="CV99" s="115"/>
      <c r="CW99" s="116"/>
      <c r="CX99" s="123"/>
      <c r="CY99" s="146">
        <f>(CX99*$E99*$F99*((1-$K99)+$K99*$M99*$CY$13*G99))</f>
        <v>0</v>
      </c>
      <c r="CZ99" s="115"/>
      <c r="DA99" s="124"/>
      <c r="DB99" s="115"/>
      <c r="DC99" s="116"/>
      <c r="DD99" s="125"/>
      <c r="DE99" s="115"/>
      <c r="DF99" s="115">
        <v>8</v>
      </c>
      <c r="DG99" s="146">
        <f>(DF99*$E99*$F99*((1-$K99)+$K99*$M99*$DG$13*$G99))</f>
        <v>736803.16608998412</v>
      </c>
      <c r="DH99" s="115"/>
      <c r="DI99" s="116"/>
      <c r="DJ99" s="115">
        <v>12</v>
      </c>
      <c r="DK99" s="146">
        <f>(DJ99*$E99*$F99*((1-$K99)+$K99*$G99*$DK$13*$O99))</f>
        <v>1341117.3528436993</v>
      </c>
      <c r="DL99" s="128"/>
      <c r="DM99" s="128"/>
      <c r="DN99" s="116">
        <f t="shared" si="262"/>
        <v>1975</v>
      </c>
      <c r="DO99" s="116">
        <f t="shared" si="262"/>
        <v>186611388.80011159</v>
      </c>
    </row>
    <row r="100" spans="1:119" s="37" customFormat="1" ht="30" customHeight="1" x14ac:dyDescent="0.25">
      <c r="A100" s="89"/>
      <c r="B100" s="109">
        <v>73</v>
      </c>
      <c r="C100" s="110" t="s">
        <v>289</v>
      </c>
      <c r="D100" s="152" t="s">
        <v>290</v>
      </c>
      <c r="E100" s="93">
        <v>24257</v>
      </c>
      <c r="F100" s="139">
        <v>4.96</v>
      </c>
      <c r="G100" s="141">
        <v>0.8</v>
      </c>
      <c r="H100" s="141"/>
      <c r="I100" s="141"/>
      <c r="J100" s="141"/>
      <c r="K100" s="145">
        <v>0.6653</v>
      </c>
      <c r="L100" s="113">
        <v>1.4</v>
      </c>
      <c r="M100" s="113">
        <v>1.68</v>
      </c>
      <c r="N100" s="113">
        <v>2.23</v>
      </c>
      <c r="O100" s="114">
        <v>2.57</v>
      </c>
      <c r="P100" s="115">
        <v>885</v>
      </c>
      <c r="Q100" s="146">
        <f t="shared" ref="Q100:Q101" si="263">(P100*$E100*$F100*((1-$K100)+$K100*$L100*$Q$13*$G100))</f>
        <v>122913445.28190912</v>
      </c>
      <c r="R100" s="115">
        <v>200</v>
      </c>
      <c r="S100" s="146">
        <f>(R100*$E100*$F100*((1-$K100)+$K100*$L100*$S$13*$G100))</f>
        <v>27777049.781222399</v>
      </c>
      <c r="T100" s="115">
        <v>505</v>
      </c>
      <c r="U100" s="146">
        <f t="shared" ref="U100:U102" si="264">(T100*$E100*$F100*((1-$K100)+$K100*$G100*U$13*$L100))</f>
        <v>76067901.303439587</v>
      </c>
      <c r="V100" s="115"/>
      <c r="W100" s="146">
        <f>(V100*$E100*$F100*((1-$K100)+$K100*$L100*$W$13*G100))</f>
        <v>0</v>
      </c>
      <c r="X100" s="115"/>
      <c r="Y100" s="146">
        <f>(X100*$E100*$F100*((1-$K100)+$K100*$L100*$Y$13*G100))</f>
        <v>0</v>
      </c>
      <c r="Z100" s="146"/>
      <c r="AA100" s="146"/>
      <c r="AB100" s="115"/>
      <c r="AC100" s="146">
        <f>(AB100*$E100*$F100*((1-$K100)+$K100*$L100*$AC$13*G100))</f>
        <v>0</v>
      </c>
      <c r="AD100" s="115"/>
      <c r="AE100" s="116"/>
      <c r="AF100" s="115"/>
      <c r="AG100" s="146">
        <f>(AF100*$E100*$F100*((1-$K100)+$K100*$L100*$AG$13*G100))</f>
        <v>0</v>
      </c>
      <c r="AH100" s="115"/>
      <c r="AI100" s="116"/>
      <c r="AJ100" s="115">
        <v>760</v>
      </c>
      <c r="AK100" s="146">
        <f>(AJ100*$E100*$F100*((1-$K100)+$K100*$L100*$AK$13*G100))</f>
        <v>105552789.16864513</v>
      </c>
      <c r="AL100" s="115">
        <f>1600+50</f>
        <v>1650</v>
      </c>
      <c r="AM100" s="146">
        <f>(AL100*$E100*$F100*((1-$K100)+$K100*$L100*$AM$13*G100))</f>
        <v>229160660.69508478</v>
      </c>
      <c r="AN100" s="115">
        <v>760</v>
      </c>
      <c r="AO100" s="146">
        <f t="shared" ref="AO100:AO102" si="265">(AN100*$E100*$F100*((1-$K100)+$K100*$L100*AO$13*$G100))</f>
        <v>105552789.16864513</v>
      </c>
      <c r="AP100" s="115">
        <v>600</v>
      </c>
      <c r="AQ100" s="146">
        <f>(AP100*$E100*$F100*((1-$K100)+$K100*$M100*$AQ$13*G100))</f>
        <v>95165058.798320651</v>
      </c>
      <c r="AR100" s="123"/>
      <c r="AS100" s="146">
        <f>(AR100*$E100*$F100*((1-$K100)+$K100*$M100*$AS$13*K100))</f>
        <v>0</v>
      </c>
      <c r="AT100" s="115"/>
      <c r="AU100" s="146">
        <f>(AT100*$E100*$F100*((1-$K100)+$K100*$M100*$AU$13*G100))</f>
        <v>0</v>
      </c>
      <c r="AV100" s="115"/>
      <c r="AW100" s="116"/>
      <c r="AX100" s="115"/>
      <c r="AY100" s="115"/>
      <c r="AZ100" s="115"/>
      <c r="BA100" s="116"/>
      <c r="BB100" s="115"/>
      <c r="BC100" s="116"/>
      <c r="BD100" s="115">
        <v>107</v>
      </c>
      <c r="BE100" s="146">
        <f>(BD100*$E100*$F100*((1-$K100)+$K100*$L100*$BE$13*G100))</f>
        <v>13901457.760493439</v>
      </c>
      <c r="BF100" s="115"/>
      <c r="BG100" s="116"/>
      <c r="BH100" s="115">
        <v>40</v>
      </c>
      <c r="BI100" s="146">
        <f t="shared" ref="BI100:BI102" si="266">(BH100*$E100*$F100*((1-$K100)+$K100*$G100*BI$13*$L100))</f>
        <v>5914013.2730521597</v>
      </c>
      <c r="BJ100" s="115">
        <v>2470</v>
      </c>
      <c r="BK100" s="146">
        <f>(BJ100*$E100*$F100*((1-$K100)+$K100*$M100*$BK$13*G100))</f>
        <v>391762825.38641995</v>
      </c>
      <c r="BL100" s="115"/>
      <c r="BM100" s="116"/>
      <c r="BN100" s="115"/>
      <c r="BO100" s="116"/>
      <c r="BP100" s="115">
        <v>60</v>
      </c>
      <c r="BQ100" s="147">
        <f t="shared" ref="BQ100:BQ102" si="267">BP100*$E100*$F100*((1-$K100)+$K100*$G100*BQ$13*$M100)</f>
        <v>8871019.9095782414</v>
      </c>
      <c r="BR100" s="115"/>
      <c r="BS100" s="116"/>
      <c r="BT100" s="115">
        <v>138</v>
      </c>
      <c r="BU100" s="146">
        <f>(BT100*$E100*$F100*((1-$K100)+$K100*$M100*$BU$13*G100))</f>
        <v>23372581.25519754</v>
      </c>
      <c r="BV100" s="115">
        <v>225</v>
      </c>
      <c r="BW100" s="146">
        <f>(BV100*$E100*$F100*((1-$K100)+$K100*$M100*$BW$13*G100))</f>
        <v>38107469.437822081</v>
      </c>
      <c r="BX100" s="115"/>
      <c r="BY100" s="116"/>
      <c r="BZ100" s="115"/>
      <c r="CA100" s="116"/>
      <c r="CB100" s="115"/>
      <c r="CC100" s="116"/>
      <c r="CD100" s="115">
        <v>0</v>
      </c>
      <c r="CE100" s="147">
        <f t="shared" ref="CE100:CE102" si="268">CD100*$E100*$F100*((1-$K100)+$K100*$G100*CE$13*$M100)</f>
        <v>0</v>
      </c>
      <c r="CF100" s="115"/>
      <c r="CG100" s="116"/>
      <c r="CH100" s="115"/>
      <c r="CI100" s="116"/>
      <c r="CJ100" s="115"/>
      <c r="CK100" s="116"/>
      <c r="CL100" s="115"/>
      <c r="CM100" s="116"/>
      <c r="CN100" s="115">
        <v>556</v>
      </c>
      <c r="CO100" s="147">
        <f t="shared" ref="CO100:CO102" si="269">CN100*$E100*$F100*((1-$K100)+$K100*$G100*CO$13*$L100)</f>
        <v>67251026.184544772</v>
      </c>
      <c r="CP100" s="115">
        <v>190</v>
      </c>
      <c r="CQ100" s="147">
        <f>CP100*$E100*$F100*((1-$K100)+$K100*$L100*CQ$13*$G100)</f>
        <v>24684831.537324801</v>
      </c>
      <c r="CR100" s="115">
        <v>269</v>
      </c>
      <c r="CS100" s="146">
        <f>(CR100*$E100*$F100*((1-$K100)+$K100*$G100*$CS$13*$M100))</f>
        <v>39771739.261275783</v>
      </c>
      <c r="CT100" s="115">
        <f>400-320</f>
        <v>80</v>
      </c>
      <c r="CU100" s="189">
        <f>CT100*$E100*$F100*((1-$K100)+$K100*$G100*$CU$13*$M100)</f>
        <v>11828026.546104321</v>
      </c>
      <c r="CV100" s="115"/>
      <c r="CW100" s="116"/>
      <c r="CX100" s="123">
        <v>323</v>
      </c>
      <c r="CY100" s="146">
        <f>(CX100*$E100*$F100*((1-$K100)+$K100*$M100*$CY$13*$G100))</f>
        <v>44280791.040029779</v>
      </c>
      <c r="CZ100" s="115"/>
      <c r="DA100" s="124"/>
      <c r="DB100" s="115"/>
      <c r="DC100" s="116"/>
      <c r="DD100" s="125"/>
      <c r="DE100" s="115"/>
      <c r="DF100" s="115">
        <v>81</v>
      </c>
      <c r="DG100" s="146">
        <f>(DF100*$E100*$F100*((1-$K100)+$K100*$M100*$DG$13*$G100))</f>
        <v>11975876.877930626</v>
      </c>
      <c r="DH100" s="115"/>
      <c r="DI100" s="116"/>
      <c r="DJ100" s="115">
        <v>12</v>
      </c>
      <c r="DK100" s="146">
        <f>(DJ100*$E100*$F100*((1-$K100)+$K100*$G100*$DK$13*$O100))</f>
        <v>2063135.7971721217</v>
      </c>
      <c r="DL100" s="128"/>
      <c r="DM100" s="128"/>
      <c r="DN100" s="116">
        <f t="shared" si="262"/>
        <v>9911</v>
      </c>
      <c r="DO100" s="116">
        <f t="shared" si="262"/>
        <v>1445974488.4642127</v>
      </c>
    </row>
    <row r="101" spans="1:119" s="37" customFormat="1" ht="30" customHeight="1" x14ac:dyDescent="0.25">
      <c r="A101" s="89"/>
      <c r="B101" s="109">
        <v>74</v>
      </c>
      <c r="C101" s="110" t="s">
        <v>291</v>
      </c>
      <c r="D101" s="111" t="s">
        <v>292</v>
      </c>
      <c r="E101" s="93">
        <v>24257</v>
      </c>
      <c r="F101" s="101">
        <v>7.4</v>
      </c>
      <c r="G101" s="141">
        <v>0.8</v>
      </c>
      <c r="H101" s="141"/>
      <c r="I101" s="141"/>
      <c r="J101" s="141"/>
      <c r="K101" s="145">
        <v>0.68279999999999996</v>
      </c>
      <c r="L101" s="113">
        <v>1.4</v>
      </c>
      <c r="M101" s="113">
        <v>1.68</v>
      </c>
      <c r="N101" s="113">
        <v>2.23</v>
      </c>
      <c r="O101" s="114">
        <v>2.57</v>
      </c>
      <c r="P101" s="115">
        <v>140</v>
      </c>
      <c r="Q101" s="146">
        <f t="shared" si="263"/>
        <v>29111125.167219203</v>
      </c>
      <c r="R101" s="115">
        <v>55</v>
      </c>
      <c r="S101" s="146">
        <f>(R101*$E101*$F101*((1-$K101)+$K101*$L101*$S$13*$G101))</f>
        <v>11436513.458550401</v>
      </c>
      <c r="T101" s="115">
        <v>18</v>
      </c>
      <c r="U101" s="146">
        <f t="shared" si="264"/>
        <v>4066545.1200125185</v>
      </c>
      <c r="V101" s="115"/>
      <c r="W101" s="146">
        <f>(V101*$E101*$F101*((1-$K101)+$K101*$L101*$W$13*G101))</f>
        <v>0</v>
      </c>
      <c r="X101" s="115"/>
      <c r="Y101" s="146">
        <f>(X101*$E101*$F101*((1-$K101)+$K101*$L101*$Y$13*G101))</f>
        <v>0</v>
      </c>
      <c r="Z101" s="146"/>
      <c r="AA101" s="146"/>
      <c r="AB101" s="115"/>
      <c r="AC101" s="146">
        <f>(AB101*$E101*$F101*((1-$K101)+$K101*$L101*$AC$13*G101))</f>
        <v>0</v>
      </c>
      <c r="AD101" s="115"/>
      <c r="AE101" s="116"/>
      <c r="AF101" s="115"/>
      <c r="AG101" s="146">
        <f>(AF101*$E101*$F101*((1-$K101)+$K101*$L101*$AG$13*G101))</f>
        <v>0</v>
      </c>
      <c r="AH101" s="115"/>
      <c r="AI101" s="116"/>
      <c r="AJ101" s="115">
        <v>25</v>
      </c>
      <c r="AK101" s="146">
        <f>(AJ101*$E101*$F101*((1-$K101)+$K101*$L101*$AK$13*G101))</f>
        <v>5198415.2084320011</v>
      </c>
      <c r="AL101" s="115">
        <f>190+51</f>
        <v>241</v>
      </c>
      <c r="AM101" s="146">
        <f>(AL101*$E101*$F101*((1-$K101)+$K101*$L101*$AM$13*G101))</f>
        <v>50112722.60928449</v>
      </c>
      <c r="AN101" s="115">
        <v>212</v>
      </c>
      <c r="AO101" s="146">
        <f t="shared" si="265"/>
        <v>44082560.967503369</v>
      </c>
      <c r="AP101" s="115"/>
      <c r="AQ101" s="146">
        <f>(AP101*$E101*$F101*((1-$K101)+$K101*$M101*$AQ$13*G101))</f>
        <v>0</v>
      </c>
      <c r="AR101" s="123"/>
      <c r="AS101" s="146">
        <f>(AR101*$E101*$F101*((1-$K101)+$K101*$M101*$AS$13*K101))</f>
        <v>0</v>
      </c>
      <c r="AT101" s="115"/>
      <c r="AU101" s="146">
        <f>(AT101*$E101*$F101*((1-$K101)+$K101*$M101*$AU$13*G101))</f>
        <v>0</v>
      </c>
      <c r="AV101" s="115"/>
      <c r="AW101" s="116">
        <f>(AV101*$E101*$F101*$G101*$L101*$AW$13)</f>
        <v>0</v>
      </c>
      <c r="AX101" s="115"/>
      <c r="AY101" s="115">
        <f>(AX101*$E101*$F101*$G101*$L101*$AY$13)</f>
        <v>0</v>
      </c>
      <c r="AZ101" s="115"/>
      <c r="BA101" s="116"/>
      <c r="BB101" s="115"/>
      <c r="BC101" s="116"/>
      <c r="BD101" s="115"/>
      <c r="BE101" s="146">
        <f>(BD101*$E101*$F101*((1-$K101)+$K101*$L101*$BE$13*G101))</f>
        <v>0</v>
      </c>
      <c r="BF101" s="115"/>
      <c r="BG101" s="116"/>
      <c r="BH101" s="115"/>
      <c r="BI101" s="146">
        <f t="shared" si="266"/>
        <v>0</v>
      </c>
      <c r="BJ101" s="115">
        <v>273</v>
      </c>
      <c r="BK101" s="146">
        <f>(BJ101*$E101*$F101*((1-$K101)+$K101*$M101*$BK$13*G101))</f>
        <v>65011219.676876932</v>
      </c>
      <c r="BL101" s="115"/>
      <c r="BM101" s="116"/>
      <c r="BN101" s="115"/>
      <c r="BO101" s="116"/>
      <c r="BP101" s="115"/>
      <c r="BQ101" s="147">
        <f t="shared" si="267"/>
        <v>0</v>
      </c>
      <c r="BR101" s="115"/>
      <c r="BS101" s="116"/>
      <c r="BT101" s="115">
        <v>14</v>
      </c>
      <c r="BU101" s="146">
        <f>(BT101*$E101*$F101*((1-$K101)+$K101*$M101*$BU$13*G101))</f>
        <v>3564524.8020999678</v>
      </c>
      <c r="BV101" s="115">
        <v>23</v>
      </c>
      <c r="BW101" s="146">
        <f>(BV101*$E101*$F101*((1-$K101)+$K101*$M101*$BW$13*G101))</f>
        <v>5856005.0320213763</v>
      </c>
      <c r="BX101" s="115"/>
      <c r="BY101" s="116"/>
      <c r="BZ101" s="115"/>
      <c r="CA101" s="116"/>
      <c r="CB101" s="115"/>
      <c r="CC101" s="116"/>
      <c r="CD101" s="115"/>
      <c r="CE101" s="147">
        <f t="shared" si="268"/>
        <v>0</v>
      </c>
      <c r="CF101" s="115"/>
      <c r="CG101" s="116">
        <f>(CF101*$E101*$F101*$G101*$L101*$CG$13)</f>
        <v>0</v>
      </c>
      <c r="CH101" s="115"/>
      <c r="CI101" s="116"/>
      <c r="CJ101" s="115"/>
      <c r="CK101" s="116"/>
      <c r="CL101" s="115">
        <v>0</v>
      </c>
      <c r="CM101" s="116"/>
      <c r="CN101" s="115">
        <v>60</v>
      </c>
      <c r="CO101" s="147">
        <f t="shared" si="269"/>
        <v>10828938.637939198</v>
      </c>
      <c r="CP101" s="115">
        <v>4</v>
      </c>
      <c r="CQ101" s="147">
        <f>CP101*$E101*$F101*((1-$K101)+$K101*$L101*CQ$13*$G101)</f>
        <v>776837.83793920011</v>
      </c>
      <c r="CR101" s="115">
        <v>5</v>
      </c>
      <c r="CS101" s="146">
        <f>(CR101*$E101*$F101*((1-$K101)+$K101*$G101*$CS$13*$M101))</f>
        <v>1108318.7859488002</v>
      </c>
      <c r="CT101" s="115">
        <f>30-28</f>
        <v>2</v>
      </c>
      <c r="CU101" s="189">
        <f>CT101*$E101*$F101*((1-$K101)+$K101*$G101*$CU$13*$M101)</f>
        <v>443327.51437952009</v>
      </c>
      <c r="CV101" s="115"/>
      <c r="CW101" s="116"/>
      <c r="CX101" s="123"/>
      <c r="CY101" s="146">
        <f>(CX101*$E101*$F101*((1-$K101)+$K101*$M101*$CY$13*$G101))</f>
        <v>0</v>
      </c>
      <c r="CZ101" s="115"/>
      <c r="DA101" s="124">
        <f>(CZ101*$E101*$F101*$G101*$M101*$DA$13)</f>
        <v>0</v>
      </c>
      <c r="DB101" s="115"/>
      <c r="DC101" s="116"/>
      <c r="DD101" s="125"/>
      <c r="DE101" s="115"/>
      <c r="DF101" s="115"/>
      <c r="DG101" s="146">
        <f>(DF101*$E101*$F101*((1-$K101)+$K101*$M101*$DG$13*G101))</f>
        <v>0</v>
      </c>
      <c r="DH101" s="115"/>
      <c r="DI101" s="116"/>
      <c r="DJ101" s="115">
        <v>7</v>
      </c>
      <c r="DK101" s="146">
        <f>(DJ101*$E101*$F101*((1-$K101)+$K101*$G101*$DK$13*$O101))</f>
        <v>1809716.6987549439</v>
      </c>
      <c r="DL101" s="128"/>
      <c r="DM101" s="128"/>
      <c r="DN101" s="116">
        <f t="shared" si="262"/>
        <v>1079</v>
      </c>
      <c r="DO101" s="116">
        <f t="shared" si="262"/>
        <v>233406771.51696193</v>
      </c>
    </row>
    <row r="102" spans="1:119" s="37" customFormat="1" ht="30.75" customHeight="1" x14ac:dyDescent="0.25">
      <c r="A102" s="89"/>
      <c r="B102" s="109">
        <v>75</v>
      </c>
      <c r="C102" s="110" t="s">
        <v>293</v>
      </c>
      <c r="D102" s="111" t="s">
        <v>294</v>
      </c>
      <c r="E102" s="93">
        <v>24257</v>
      </c>
      <c r="F102" s="101">
        <v>12.07</v>
      </c>
      <c r="G102" s="141">
        <v>0.8</v>
      </c>
      <c r="H102" s="141"/>
      <c r="I102" s="141"/>
      <c r="J102" s="141"/>
      <c r="K102" s="145">
        <v>0.77629999999999999</v>
      </c>
      <c r="L102" s="113">
        <v>1.4</v>
      </c>
      <c r="M102" s="113">
        <v>1.68</v>
      </c>
      <c r="N102" s="113">
        <v>2.23</v>
      </c>
      <c r="O102" s="114">
        <v>2.57</v>
      </c>
      <c r="P102" s="115">
        <v>49</v>
      </c>
      <c r="Q102" s="146">
        <f>(P102*$E102*$F102*((1-$K102)+$K102*$L102*$Q$13*$G102))</f>
        <v>16930112.247659016</v>
      </c>
      <c r="R102" s="115">
        <v>22</v>
      </c>
      <c r="S102" s="146">
        <f>(R102*$E102*$F102*((1-$K102)+$K102*$L102*$S$13*$G102))</f>
        <v>7601274.8867040481</v>
      </c>
      <c r="T102" s="115">
        <v>0</v>
      </c>
      <c r="U102" s="146">
        <f t="shared" si="264"/>
        <v>0</v>
      </c>
      <c r="V102" s="115"/>
      <c r="W102" s="146">
        <f>(V102*$E102*$F102*((1-$K102)+$K102*$L102*$W$13*G102))</f>
        <v>0</v>
      </c>
      <c r="X102" s="115"/>
      <c r="Y102" s="146">
        <f>(X102*$E102*$F102*((1-$K102)+$K102*$L102*$Y$13*G102))</f>
        <v>0</v>
      </c>
      <c r="Z102" s="146"/>
      <c r="AA102" s="146"/>
      <c r="AB102" s="115"/>
      <c r="AC102" s="146">
        <f>(AB102*$E102*$F102*((1-$K102)+$K102*$L102*$AC$13*G102))</f>
        <v>0</v>
      </c>
      <c r="AD102" s="115"/>
      <c r="AE102" s="116"/>
      <c r="AF102" s="115"/>
      <c r="AG102" s="146">
        <f>(AF102*$E102*$F102*((1-$K102)+$K102*$L102*$AG$13*G102))</f>
        <v>0</v>
      </c>
      <c r="AH102" s="115"/>
      <c r="AI102" s="116"/>
      <c r="AJ102" s="115">
        <v>7</v>
      </c>
      <c r="AK102" s="146">
        <f>(AJ102*$E102*$F102*((1-$K102)+$K102*$L102*$AK$13*G102))</f>
        <v>2418587.4639512878</v>
      </c>
      <c r="AL102" s="115">
        <f>100+10</f>
        <v>110</v>
      </c>
      <c r="AM102" s="146">
        <f>(AL102*$E102*$F102*((1-$K102)+$K102*$L102*$AM$13*G102))</f>
        <v>38006374.433520243</v>
      </c>
      <c r="AN102" s="115">
        <v>54</v>
      </c>
      <c r="AO102" s="146">
        <f t="shared" si="265"/>
        <v>18657674.721909937</v>
      </c>
      <c r="AP102" s="115"/>
      <c r="AQ102" s="146">
        <f>(AP102*$E102*$F102*((1-$K102)+$K102*$M102*$AQ$13*G102))</f>
        <v>0</v>
      </c>
      <c r="AR102" s="123"/>
      <c r="AS102" s="146">
        <f>(AR102*$E102*$F102*((1-$K102)+$K102*$M102*$AS$13*K102))</f>
        <v>0</v>
      </c>
      <c r="AT102" s="115"/>
      <c r="AU102" s="146">
        <f>(AT102*$E102*$F102*((1-$K102)+$K102*$M102*$AU$13*G102))</f>
        <v>0</v>
      </c>
      <c r="AV102" s="115"/>
      <c r="AW102" s="116">
        <f>(AV102*$E102*$F102*$G102*$L102*$AW$13)</f>
        <v>0</v>
      </c>
      <c r="AX102" s="115"/>
      <c r="AY102" s="115">
        <f>(AX102*$E102*$F102*$G102*$L102*$AY$13)</f>
        <v>0</v>
      </c>
      <c r="AZ102" s="115"/>
      <c r="BA102" s="116"/>
      <c r="BB102" s="115"/>
      <c r="BC102" s="116"/>
      <c r="BD102" s="115"/>
      <c r="BE102" s="146">
        <f>(BD102*$E102*$F102*((1-$K102)+$K102*$L102*$BE$13*G102))</f>
        <v>0</v>
      </c>
      <c r="BF102" s="115"/>
      <c r="BG102" s="116"/>
      <c r="BH102" s="115"/>
      <c r="BI102" s="146">
        <f t="shared" si="266"/>
        <v>0</v>
      </c>
      <c r="BJ102" s="115">
        <v>183</v>
      </c>
      <c r="BK102" s="146">
        <f>(BJ102*$E102*$F102*((1-$K102)+$K102*$M102*$BK$13*G102))</f>
        <v>73477414.74853462</v>
      </c>
      <c r="BL102" s="115"/>
      <c r="BM102" s="116"/>
      <c r="BN102" s="115"/>
      <c r="BO102" s="116"/>
      <c r="BP102" s="115">
        <v>0</v>
      </c>
      <c r="BQ102" s="147">
        <f t="shared" si="267"/>
        <v>0</v>
      </c>
      <c r="BR102" s="115"/>
      <c r="BS102" s="116"/>
      <c r="BT102" s="115"/>
      <c r="BU102" s="116"/>
      <c r="BV102" s="115">
        <v>45</v>
      </c>
      <c r="BW102" s="146">
        <f>(BV102*$E102*$F102*((1-$K102)+$K102*$M102*$BW$13*G102))</f>
        <v>19442846.454089113</v>
      </c>
      <c r="BX102" s="115"/>
      <c r="BY102" s="116"/>
      <c r="BZ102" s="115"/>
      <c r="CA102" s="116"/>
      <c r="CB102" s="115"/>
      <c r="CC102" s="116"/>
      <c r="CD102" s="115"/>
      <c r="CE102" s="147">
        <f t="shared" si="268"/>
        <v>0</v>
      </c>
      <c r="CF102" s="115"/>
      <c r="CG102" s="116">
        <f>(CF102*$E102*$F102*$G102*$L102*$CG$13)</f>
        <v>0</v>
      </c>
      <c r="CH102" s="115"/>
      <c r="CI102" s="116"/>
      <c r="CJ102" s="115"/>
      <c r="CK102" s="116"/>
      <c r="CL102" s="115"/>
      <c r="CM102" s="116"/>
      <c r="CN102" s="115">
        <v>35</v>
      </c>
      <c r="CO102" s="147">
        <f t="shared" si="269"/>
        <v>10311009.914474361</v>
      </c>
      <c r="CP102" s="115"/>
      <c r="CQ102" s="147">
        <f>CP102*E102*F102*((1-K102)+K102*L102*$CQ$13*G102)</f>
        <v>0</v>
      </c>
      <c r="CR102" s="115">
        <v>0</v>
      </c>
      <c r="CS102" s="116"/>
      <c r="CT102" s="115">
        <v>0</v>
      </c>
      <c r="CU102" s="189">
        <f>CT102*$E102*$F102*((1-$K102)+$K102*$G102*$CU$13*$M102)</f>
        <v>0</v>
      </c>
      <c r="CV102" s="115"/>
      <c r="CW102" s="116"/>
      <c r="CX102" s="123"/>
      <c r="CY102" s="146">
        <f>(CX102*$E102*$F102*((1-$K102)+$K102*$M102*$CY$13*$G102))</f>
        <v>0</v>
      </c>
      <c r="CZ102" s="115"/>
      <c r="DA102" s="124">
        <f>(CZ102*$E102*$F102*$G102*$M102*$DA$13)</f>
        <v>0</v>
      </c>
      <c r="DB102" s="115"/>
      <c r="DC102" s="116"/>
      <c r="DD102" s="125"/>
      <c r="DE102" s="115"/>
      <c r="DF102" s="115"/>
      <c r="DG102" s="146">
        <f>(DF102*$E102*$F102*((1-$K102)+$K102*$M102*$DG$13*G102))</f>
        <v>0</v>
      </c>
      <c r="DH102" s="115"/>
      <c r="DI102" s="116"/>
      <c r="DJ102" s="115"/>
      <c r="DK102" s="146">
        <f>(DJ102*$E102*$F102*((1-$K102)+$K102*$G102*$DK$13*$O102))</f>
        <v>0</v>
      </c>
      <c r="DL102" s="128"/>
      <c r="DM102" s="128"/>
      <c r="DN102" s="116">
        <f t="shared" si="262"/>
        <v>505</v>
      </c>
      <c r="DO102" s="116">
        <f t="shared" si="262"/>
        <v>186845294.87084264</v>
      </c>
    </row>
    <row r="103" spans="1:119" s="37" customFormat="1" ht="32.25" customHeight="1" x14ac:dyDescent="0.25">
      <c r="A103" s="89"/>
      <c r="B103" s="109">
        <v>76</v>
      </c>
      <c r="C103" s="110" t="s">
        <v>295</v>
      </c>
      <c r="D103" s="152" t="s">
        <v>296</v>
      </c>
      <c r="E103" s="93">
        <v>24257</v>
      </c>
      <c r="F103" s="101">
        <v>2.0699999999999998</v>
      </c>
      <c r="G103" s="131">
        <v>1</v>
      </c>
      <c r="H103" s="141"/>
      <c r="I103" s="141"/>
      <c r="J103" s="141"/>
      <c r="K103" s="65"/>
      <c r="L103" s="113">
        <v>1.4</v>
      </c>
      <c r="M103" s="113">
        <v>1.68</v>
      </c>
      <c r="N103" s="113">
        <v>2.23</v>
      </c>
      <c r="O103" s="114">
        <v>2.57</v>
      </c>
      <c r="P103" s="115">
        <v>5</v>
      </c>
      <c r="Q103" s="116">
        <f>(P103*$E103*$F103*$G103*$L103*$Q$13)</f>
        <v>386632.32299999997</v>
      </c>
      <c r="R103" s="115"/>
      <c r="S103" s="115">
        <f>(R103*$E103*$F103*$G103*$L103*$S$13)</f>
        <v>0</v>
      </c>
      <c r="T103" s="115">
        <v>0</v>
      </c>
      <c r="U103" s="116">
        <f>(T103*$E103*$F103*$G103*$L103*$U$13)</f>
        <v>0</v>
      </c>
      <c r="V103" s="115"/>
      <c r="W103" s="116">
        <f>(V103*$E103*$F103*$G103*$L103*$W$13)</f>
        <v>0</v>
      </c>
      <c r="X103" s="115"/>
      <c r="Y103" s="116">
        <f>(X103*$E103*$F103*$G103*$L103*$Y$13)</f>
        <v>0</v>
      </c>
      <c r="Z103" s="116"/>
      <c r="AA103" s="116"/>
      <c r="AB103" s="115"/>
      <c r="AC103" s="116">
        <f>(AB103*$E103*$F103*$G103*$L103*$AC$13)</f>
        <v>0</v>
      </c>
      <c r="AD103" s="115"/>
      <c r="AE103" s="116"/>
      <c r="AF103" s="115"/>
      <c r="AG103" s="116">
        <f>(AF103*$E103*$F103*$G103*$L103*$AG$13)</f>
        <v>0</v>
      </c>
      <c r="AH103" s="115"/>
      <c r="AI103" s="116"/>
      <c r="AJ103" s="115"/>
      <c r="AK103" s="116">
        <f>(AJ103*$E103*$F103*$G103*$L103*$AK$13)</f>
        <v>0</v>
      </c>
      <c r="AL103" s="115">
        <v>0</v>
      </c>
      <c r="AM103" s="116">
        <f>(AL103*$E103*$F103*$G103*$L103*$AM$13)</f>
        <v>0</v>
      </c>
      <c r="AN103" s="115"/>
      <c r="AO103" s="115">
        <f>(AN103*$E103*$F103*$G103*$L103*$AO$13)</f>
        <v>0</v>
      </c>
      <c r="AP103" s="115"/>
      <c r="AQ103" s="116">
        <f>(AP103*$E103*$F103*$G103*$M103*$AQ$13)</f>
        <v>0</v>
      </c>
      <c r="AR103" s="123">
        <v>0</v>
      </c>
      <c r="AS103" s="116">
        <f>(AR103*$E103*$F103*$G103*$M103*$AS$13)</f>
        <v>0</v>
      </c>
      <c r="AT103" s="115">
        <v>0</v>
      </c>
      <c r="AU103" s="115">
        <f>(AT103*$E103*$F103*$G103*$M103*$AU$13)</f>
        <v>0</v>
      </c>
      <c r="AV103" s="115"/>
      <c r="AW103" s="116">
        <f>(AV103*$E103*$F103*$G103*$L103*$AW$13)</f>
        <v>0</v>
      </c>
      <c r="AX103" s="115"/>
      <c r="AY103" s="115">
        <f>(AX103*$E103*$F103*$G103*$L103*$AY$13)</f>
        <v>0</v>
      </c>
      <c r="AZ103" s="115"/>
      <c r="BA103" s="116">
        <f>(AZ103*$E103*$F103*$G103*$L103*$BA$13)</f>
        <v>0</v>
      </c>
      <c r="BB103" s="115"/>
      <c r="BC103" s="116">
        <f>(BB103*$E103*$F103*$G103*$L103*$BC$13)</f>
        <v>0</v>
      </c>
      <c r="BD103" s="115"/>
      <c r="BE103" s="116">
        <f>(BD103*$E103*$F103*$G103*$L103*$BE$13)</f>
        <v>0</v>
      </c>
      <c r="BF103" s="115"/>
      <c r="BG103" s="116">
        <f>(BF103*$E103*$F103*$G103*$L103*$BG$13)</f>
        <v>0</v>
      </c>
      <c r="BH103" s="115"/>
      <c r="BI103" s="116">
        <f>(BH103*$E103*$F103*$G103*$L103*$BI$13)</f>
        <v>0</v>
      </c>
      <c r="BJ103" s="115">
        <v>0</v>
      </c>
      <c r="BK103" s="116">
        <f>(BJ103*$E103*$F103*$G103*$M103*$BK$13)</f>
        <v>0</v>
      </c>
      <c r="BL103" s="115"/>
      <c r="BM103" s="116">
        <f>(BL103*$E103*$F103*$G103*$M103*$BM$13)</f>
        <v>0</v>
      </c>
      <c r="BN103" s="115"/>
      <c r="BO103" s="116">
        <f>(BN103*$E103*$F103*$G103*$M103*$BO$13)</f>
        <v>0</v>
      </c>
      <c r="BP103" s="115">
        <v>0</v>
      </c>
      <c r="BQ103" s="116">
        <f>(BP103*$E103*$F103*$G103*$M103*$BQ$13)</f>
        <v>0</v>
      </c>
      <c r="BR103" s="115"/>
      <c r="BS103" s="116">
        <f>(BR103*$E103*$F103*$G103*$M103*$BS$13)</f>
        <v>0</v>
      </c>
      <c r="BT103" s="115"/>
      <c r="BU103" s="116">
        <f>(BT103*$E103*$F103*$G103*$M103*$BU$13)</f>
        <v>0</v>
      </c>
      <c r="BV103" s="115">
        <v>0</v>
      </c>
      <c r="BW103" s="124">
        <f>(BV103*$E103*$F103*$G103*$M103*$BW$13)</f>
        <v>0</v>
      </c>
      <c r="BX103" s="115"/>
      <c r="BY103" s="116">
        <f>(BX103*$E103*$F103*$G103*$L103*$BY$13)</f>
        <v>0</v>
      </c>
      <c r="BZ103" s="115"/>
      <c r="CA103" s="116">
        <f>(BZ103*$E103*$F103*$G103*$L103*$CA$13)</f>
        <v>0</v>
      </c>
      <c r="CB103" s="115"/>
      <c r="CC103" s="116">
        <f>(CB103*$E103*$F103*$G103*$L103*$CC$13)</f>
        <v>0</v>
      </c>
      <c r="CD103" s="115">
        <v>12</v>
      </c>
      <c r="CE103" s="116">
        <f>(CD103*$E103*$F103*$G103*$M103*$CE$13)</f>
        <v>1012273.7184</v>
      </c>
      <c r="CF103" s="115"/>
      <c r="CG103" s="116">
        <f>(CF103*$E103*$F103*$G103*$L103*$CG$13)</f>
        <v>0</v>
      </c>
      <c r="CH103" s="115"/>
      <c r="CI103" s="116">
        <f>(CH103*$E103*$F103*$G103*$L103*$CI$13)</f>
        <v>0</v>
      </c>
      <c r="CJ103" s="115"/>
      <c r="CK103" s="116">
        <f>(CJ103*$E103*$F103*$G103*$L103*$CK$13)</f>
        <v>0</v>
      </c>
      <c r="CL103" s="115">
        <v>0</v>
      </c>
      <c r="CM103" s="116">
        <f>(CL103*$E103*$F103*$G103*$L103*$CM$13)</f>
        <v>0</v>
      </c>
      <c r="CN103" s="115">
        <v>1</v>
      </c>
      <c r="CO103" s="116">
        <f>(CN103*$E103*$F103*$G103*$L103*$CO$13)</f>
        <v>63267.107399999994</v>
      </c>
      <c r="CP103" s="115"/>
      <c r="CQ103" s="116">
        <f>(CP103*$E103*$F103*$G103*$L103*$CQ$13)</f>
        <v>0</v>
      </c>
      <c r="CR103" s="115">
        <v>0</v>
      </c>
      <c r="CS103" s="116">
        <f>(CR103*$E103*$F103*$G103*$M103*$CS$13)</f>
        <v>0</v>
      </c>
      <c r="CT103" s="115"/>
      <c r="CU103" s="116">
        <f>(CT103*$E103*$F103*$G103*$M103*$CU$13)</f>
        <v>0</v>
      </c>
      <c r="CV103" s="115"/>
      <c r="CW103" s="116">
        <f>(CV103*$E103*$F103*$G103*$M103*$CW$13)</f>
        <v>0</v>
      </c>
      <c r="CX103" s="123">
        <v>0</v>
      </c>
      <c r="CY103" s="115">
        <f>(CX103*$E103*$F103*$G103*$M103*$CY$13)</f>
        <v>0</v>
      </c>
      <c r="CZ103" s="115"/>
      <c r="DA103" s="124">
        <f>(CZ103*$E103*$F103*$G103*$M103*$DA$13)</f>
        <v>0</v>
      </c>
      <c r="DB103" s="115"/>
      <c r="DC103" s="116">
        <f>(DB103*$E103*$F103*$G103*$M103*$DC$13)</f>
        <v>0</v>
      </c>
      <c r="DD103" s="125"/>
      <c r="DE103" s="115">
        <f>(DD103*$E103*$F103*$G103*$M103*$DE$13)</f>
        <v>0</v>
      </c>
      <c r="DF103" s="115">
        <v>0</v>
      </c>
      <c r="DG103" s="116">
        <f>(DF103*$E103*$F103*$G103*$M103*$DG$13)</f>
        <v>0</v>
      </c>
      <c r="DH103" s="115"/>
      <c r="DI103" s="116">
        <f>(DH103*$E103*$F103*$G103*$N103*$DI$13)</f>
        <v>0</v>
      </c>
      <c r="DJ103" s="115"/>
      <c r="DK103" s="124">
        <f>(DJ103*$E103*$F103*$G103*$O103*$DK$13)</f>
        <v>0</v>
      </c>
      <c r="DL103" s="124"/>
      <c r="DM103" s="124"/>
      <c r="DN103" s="116">
        <f t="shared" si="262"/>
        <v>18</v>
      </c>
      <c r="DO103" s="116">
        <f t="shared" si="262"/>
        <v>1462173.1488000001</v>
      </c>
    </row>
    <row r="104" spans="1:119" s="37" customFormat="1" ht="15.75" customHeight="1" x14ac:dyDescent="0.25">
      <c r="A104" s="102">
        <v>13</v>
      </c>
      <c r="B104" s="134"/>
      <c r="C104" s="135"/>
      <c r="D104" s="153" t="s">
        <v>297</v>
      </c>
      <c r="E104" s="103">
        <v>24257</v>
      </c>
      <c r="F104" s="136">
        <v>1.49</v>
      </c>
      <c r="G104" s="104"/>
      <c r="H104" s="101"/>
      <c r="I104" s="101"/>
      <c r="J104" s="101"/>
      <c r="K104" s="105"/>
      <c r="L104" s="106">
        <v>1.4</v>
      </c>
      <c r="M104" s="106">
        <v>1.68</v>
      </c>
      <c r="N104" s="106">
        <v>2.23</v>
      </c>
      <c r="O104" s="107">
        <v>2.57</v>
      </c>
      <c r="P104" s="100">
        <f>SUM(P105:P113)</f>
        <v>505</v>
      </c>
      <c r="Q104" s="100">
        <f t="shared" ref="Q104:CB104" si="270">SUM(Q105:Q113)</f>
        <v>31062451.7434</v>
      </c>
      <c r="R104" s="100">
        <f t="shared" si="270"/>
        <v>1466</v>
      </c>
      <c r="S104" s="100">
        <f t="shared" si="270"/>
        <v>98183690.805199996</v>
      </c>
      <c r="T104" s="100">
        <f t="shared" si="270"/>
        <v>87</v>
      </c>
      <c r="U104" s="100">
        <f t="shared" si="270"/>
        <v>4349341.6157520004</v>
      </c>
      <c r="V104" s="100">
        <f t="shared" si="270"/>
        <v>0</v>
      </c>
      <c r="W104" s="100">
        <f t="shared" si="270"/>
        <v>0</v>
      </c>
      <c r="X104" s="100">
        <f t="shared" si="270"/>
        <v>0</v>
      </c>
      <c r="Y104" s="100">
        <f t="shared" si="270"/>
        <v>0</v>
      </c>
      <c r="Z104" s="100"/>
      <c r="AA104" s="100"/>
      <c r="AB104" s="100">
        <f t="shared" si="270"/>
        <v>0</v>
      </c>
      <c r="AC104" s="100">
        <f t="shared" si="270"/>
        <v>0</v>
      </c>
      <c r="AD104" s="100">
        <f t="shared" si="270"/>
        <v>0</v>
      </c>
      <c r="AE104" s="100">
        <f t="shared" si="270"/>
        <v>0</v>
      </c>
      <c r="AF104" s="100">
        <f t="shared" si="270"/>
        <v>613</v>
      </c>
      <c r="AG104" s="100">
        <f t="shared" si="270"/>
        <v>31371757.601800006</v>
      </c>
      <c r="AH104" s="100">
        <f t="shared" si="270"/>
        <v>0</v>
      </c>
      <c r="AI104" s="100">
        <f t="shared" si="270"/>
        <v>0</v>
      </c>
      <c r="AJ104" s="100">
        <f t="shared" si="270"/>
        <v>0</v>
      </c>
      <c r="AK104" s="100">
        <f t="shared" si="270"/>
        <v>0</v>
      </c>
      <c r="AL104" s="100">
        <f t="shared" si="270"/>
        <v>325</v>
      </c>
      <c r="AM104" s="100">
        <f t="shared" si="270"/>
        <v>14101806.950000003</v>
      </c>
      <c r="AN104" s="100">
        <f t="shared" si="270"/>
        <v>1013</v>
      </c>
      <c r="AO104" s="100">
        <f t="shared" si="270"/>
        <v>42528061.298800007</v>
      </c>
      <c r="AP104" s="100">
        <f t="shared" si="270"/>
        <v>643</v>
      </c>
      <c r="AQ104" s="100">
        <f t="shared" si="270"/>
        <v>50689402.690080002</v>
      </c>
      <c r="AR104" s="100">
        <f t="shared" si="270"/>
        <v>0</v>
      </c>
      <c r="AS104" s="100">
        <f t="shared" si="270"/>
        <v>0</v>
      </c>
      <c r="AT104" s="100">
        <f t="shared" si="270"/>
        <v>41</v>
      </c>
      <c r="AU104" s="100">
        <f t="shared" si="270"/>
        <v>2260174.1131200003</v>
      </c>
      <c r="AV104" s="100">
        <f t="shared" si="270"/>
        <v>0</v>
      </c>
      <c r="AW104" s="100">
        <f t="shared" si="270"/>
        <v>0</v>
      </c>
      <c r="AX104" s="100">
        <f t="shared" si="270"/>
        <v>0</v>
      </c>
      <c r="AY104" s="100">
        <f t="shared" si="270"/>
        <v>0</v>
      </c>
      <c r="AZ104" s="100">
        <f t="shared" si="270"/>
        <v>0</v>
      </c>
      <c r="BA104" s="100">
        <f t="shared" si="270"/>
        <v>0</v>
      </c>
      <c r="BB104" s="100">
        <f t="shared" si="270"/>
        <v>0</v>
      </c>
      <c r="BC104" s="100">
        <f t="shared" si="270"/>
        <v>0</v>
      </c>
      <c r="BD104" s="100">
        <f t="shared" si="270"/>
        <v>0</v>
      </c>
      <c r="BE104" s="100">
        <f t="shared" si="270"/>
        <v>0</v>
      </c>
      <c r="BF104" s="100">
        <f t="shared" si="270"/>
        <v>0</v>
      </c>
      <c r="BG104" s="100">
        <f t="shared" si="270"/>
        <v>0</v>
      </c>
      <c r="BH104" s="100">
        <f t="shared" si="270"/>
        <v>104</v>
      </c>
      <c r="BI104" s="100">
        <f t="shared" si="270"/>
        <v>5091932.4119999995</v>
      </c>
      <c r="BJ104" s="100">
        <f t="shared" si="270"/>
        <v>387</v>
      </c>
      <c r="BK104" s="100">
        <f t="shared" si="270"/>
        <v>29351781.15408</v>
      </c>
      <c r="BL104" s="100">
        <f t="shared" si="270"/>
        <v>0</v>
      </c>
      <c r="BM104" s="100">
        <f t="shared" si="270"/>
        <v>0</v>
      </c>
      <c r="BN104" s="100">
        <f t="shared" si="270"/>
        <v>0</v>
      </c>
      <c r="BO104" s="100">
        <f t="shared" si="270"/>
        <v>0</v>
      </c>
      <c r="BP104" s="100">
        <f t="shared" si="270"/>
        <v>162</v>
      </c>
      <c r="BQ104" s="100">
        <f t="shared" si="270"/>
        <v>9260429.942400001</v>
      </c>
      <c r="BR104" s="100">
        <f t="shared" si="270"/>
        <v>52</v>
      </c>
      <c r="BS104" s="100">
        <f t="shared" si="270"/>
        <v>2224068.0537600005</v>
      </c>
      <c r="BT104" s="100">
        <f t="shared" si="270"/>
        <v>145</v>
      </c>
      <c r="BU104" s="100">
        <f t="shared" si="270"/>
        <v>9174036.2112000007</v>
      </c>
      <c r="BV104" s="100">
        <f t="shared" si="270"/>
        <v>108</v>
      </c>
      <c r="BW104" s="100">
        <f t="shared" si="270"/>
        <v>6502024.81152</v>
      </c>
      <c r="BX104" s="100">
        <f t="shared" si="270"/>
        <v>0</v>
      </c>
      <c r="BY104" s="100">
        <f t="shared" si="270"/>
        <v>0</v>
      </c>
      <c r="BZ104" s="100">
        <f t="shared" si="270"/>
        <v>0</v>
      </c>
      <c r="CA104" s="100">
        <f t="shared" si="270"/>
        <v>0</v>
      </c>
      <c r="CB104" s="100">
        <f t="shared" si="270"/>
        <v>0</v>
      </c>
      <c r="CC104" s="100">
        <f t="shared" ref="CC104:DO104" si="271">SUM(CC105:CC113)</f>
        <v>0</v>
      </c>
      <c r="CD104" s="100">
        <f t="shared" si="271"/>
        <v>73</v>
      </c>
      <c r="CE104" s="100">
        <f t="shared" si="271"/>
        <v>3490795.7616000003</v>
      </c>
      <c r="CF104" s="100">
        <f t="shared" si="271"/>
        <v>0</v>
      </c>
      <c r="CG104" s="100">
        <f t="shared" si="271"/>
        <v>0</v>
      </c>
      <c r="CH104" s="100">
        <f t="shared" si="271"/>
        <v>0</v>
      </c>
      <c r="CI104" s="100">
        <f t="shared" si="271"/>
        <v>0</v>
      </c>
      <c r="CJ104" s="100">
        <f t="shared" si="271"/>
        <v>5</v>
      </c>
      <c r="CK104" s="100">
        <f t="shared" si="271"/>
        <v>323297.29599999997</v>
      </c>
      <c r="CL104" s="100">
        <f t="shared" si="271"/>
        <v>0</v>
      </c>
      <c r="CM104" s="100">
        <f t="shared" si="271"/>
        <v>0</v>
      </c>
      <c r="CN104" s="100">
        <f t="shared" si="271"/>
        <v>239</v>
      </c>
      <c r="CO104" s="100">
        <f t="shared" si="271"/>
        <v>8648949.7836000007</v>
      </c>
      <c r="CP104" s="100">
        <f t="shared" si="271"/>
        <v>3</v>
      </c>
      <c r="CQ104" s="100">
        <f t="shared" si="271"/>
        <v>144668.74799999999</v>
      </c>
      <c r="CR104" s="100">
        <f t="shared" si="271"/>
        <v>131</v>
      </c>
      <c r="CS104" s="100">
        <f t="shared" si="271"/>
        <v>6125804.5631999997</v>
      </c>
      <c r="CT104" s="100">
        <f t="shared" si="271"/>
        <v>5</v>
      </c>
      <c r="CU104" s="100">
        <f t="shared" si="271"/>
        <v>289337.49599999998</v>
      </c>
      <c r="CV104" s="100">
        <f t="shared" si="271"/>
        <v>12</v>
      </c>
      <c r="CW104" s="100">
        <f t="shared" si="271"/>
        <v>572154.71039999998</v>
      </c>
      <c r="CX104" s="100">
        <f t="shared" si="271"/>
        <v>0</v>
      </c>
      <c r="CY104" s="100">
        <f t="shared" si="271"/>
        <v>0</v>
      </c>
      <c r="CZ104" s="100">
        <f t="shared" si="271"/>
        <v>0</v>
      </c>
      <c r="DA104" s="100">
        <f t="shared" si="271"/>
        <v>0</v>
      </c>
      <c r="DB104" s="100">
        <f t="shared" si="271"/>
        <v>20</v>
      </c>
      <c r="DC104" s="100">
        <f t="shared" si="271"/>
        <v>1367629.0655999999</v>
      </c>
      <c r="DD104" s="100">
        <f t="shared" si="271"/>
        <v>0</v>
      </c>
      <c r="DE104" s="100">
        <f t="shared" si="271"/>
        <v>0</v>
      </c>
      <c r="DF104" s="100">
        <f t="shared" si="271"/>
        <v>39</v>
      </c>
      <c r="DG104" s="100">
        <f t="shared" si="271"/>
        <v>2036772.9648</v>
      </c>
      <c r="DH104" s="100">
        <f t="shared" si="271"/>
        <v>15</v>
      </c>
      <c r="DI104" s="100">
        <f t="shared" si="271"/>
        <v>921746.59439999994</v>
      </c>
      <c r="DJ104" s="100">
        <f t="shared" si="271"/>
        <v>0</v>
      </c>
      <c r="DK104" s="100">
        <f t="shared" si="271"/>
        <v>0</v>
      </c>
      <c r="DL104" s="100">
        <f t="shared" si="271"/>
        <v>0</v>
      </c>
      <c r="DM104" s="100">
        <f t="shared" si="271"/>
        <v>0</v>
      </c>
      <c r="DN104" s="100">
        <f t="shared" si="271"/>
        <v>6193</v>
      </c>
      <c r="DO104" s="100">
        <f t="shared" si="271"/>
        <v>360072116.38671196</v>
      </c>
    </row>
    <row r="105" spans="1:119" s="37" customFormat="1" ht="30" customHeight="1" x14ac:dyDescent="0.25">
      <c r="A105" s="89"/>
      <c r="B105" s="109">
        <v>77</v>
      </c>
      <c r="C105" s="110" t="s">
        <v>298</v>
      </c>
      <c r="D105" s="152" t="s">
        <v>299</v>
      </c>
      <c r="E105" s="93">
        <v>24257</v>
      </c>
      <c r="F105" s="112">
        <v>1.42</v>
      </c>
      <c r="G105" s="131">
        <v>1</v>
      </c>
      <c r="H105" s="101"/>
      <c r="I105" s="101"/>
      <c r="J105" s="101"/>
      <c r="K105" s="65"/>
      <c r="L105" s="113">
        <v>1.4</v>
      </c>
      <c r="M105" s="113">
        <v>1.68</v>
      </c>
      <c r="N105" s="113">
        <v>2.23</v>
      </c>
      <c r="O105" s="114">
        <v>2.57</v>
      </c>
      <c r="P105" s="115">
        <v>65</v>
      </c>
      <c r="Q105" s="116">
        <f>(P105*$E105*$F105*$G105*$L105*$Q$13)</f>
        <v>3447938.4940000004</v>
      </c>
      <c r="R105" s="138">
        <v>176</v>
      </c>
      <c r="S105" s="115">
        <f>(R105*$E105*$F105*$G105*$L105*$S$13)</f>
        <v>9335956.5375999995</v>
      </c>
      <c r="T105" s="115">
        <v>0</v>
      </c>
      <c r="U105" s="116">
        <f t="shared" ref="U105:U113" si="272">(T105*$E105*$F105*$G105*$L105*$U$13)</f>
        <v>0</v>
      </c>
      <c r="V105" s="115"/>
      <c r="W105" s="116">
        <f t="shared" ref="W105:W113" si="273">(V105*$E105*$F105*$G105*$L105*$W$13)</f>
        <v>0</v>
      </c>
      <c r="X105" s="115">
        <v>0</v>
      </c>
      <c r="Y105" s="116">
        <f t="shared" ref="Y105:Y113" si="274">(X105*$E105*$F105*$G105*$L105*$Y$13)</f>
        <v>0</v>
      </c>
      <c r="Z105" s="116"/>
      <c r="AA105" s="116"/>
      <c r="AB105" s="115"/>
      <c r="AC105" s="116">
        <f t="shared" ref="AC105:AC110" si="275">(AB105*$E105*$F105*$G105*$L105*$AC$13)</f>
        <v>0</v>
      </c>
      <c r="AD105" s="115"/>
      <c r="AE105" s="116"/>
      <c r="AF105" s="115">
        <v>16</v>
      </c>
      <c r="AG105" s="116">
        <f t="shared" ref="AG105:AG113" si="276">(AF105*$E105*$F105*$G105*$L105*$AG$13)</f>
        <v>848723.32159999991</v>
      </c>
      <c r="AH105" s="115"/>
      <c r="AI105" s="116"/>
      <c r="AJ105" s="117"/>
      <c r="AK105" s="116">
        <f t="shared" ref="AK105:AK110" si="277">(AJ105*$E105*$F105*$G105*$L105*$AK$13)</f>
        <v>0</v>
      </c>
      <c r="AL105" s="115">
        <v>0</v>
      </c>
      <c r="AM105" s="116">
        <f t="shared" ref="AM105:AM110" si="278">(AL105*$E105*$F105*$G105*$L105*$AM$13)</f>
        <v>0</v>
      </c>
      <c r="AN105" s="115">
        <v>8</v>
      </c>
      <c r="AO105" s="115">
        <f t="shared" ref="AO105:AO110" si="279">(AN105*$E105*$F105*$G105*$L105*$AO$13)</f>
        <v>424361.66079999995</v>
      </c>
      <c r="AP105" s="115">
        <v>105</v>
      </c>
      <c r="AQ105" s="116">
        <f t="shared" ref="AQ105:AQ113" si="280">(AP105*$E105*$F105*$G105*$M105*$AQ$13)</f>
        <v>6683696.1575999996</v>
      </c>
      <c r="AR105" s="123"/>
      <c r="AS105" s="116">
        <f t="shared" ref="AS105:AS113" si="281">(AR105*$E105*$F105*$G105*$M105*$AS$13)</f>
        <v>0</v>
      </c>
      <c r="AT105" s="115">
        <v>15</v>
      </c>
      <c r="AU105" s="122">
        <f t="shared" ref="AU105:AU110" si="282">(AT105*$E105*$F105*$G105*$M105*$AU$13)</f>
        <v>954813.73679999996</v>
      </c>
      <c r="AV105" s="115"/>
      <c r="AW105" s="116">
        <f t="shared" ref="AW105:AW110" si="283">(AV105*$E105*$F105*$G105*$L105*$AW$13)</f>
        <v>0</v>
      </c>
      <c r="AX105" s="115"/>
      <c r="AY105" s="115">
        <f t="shared" ref="AY105:AY113" si="284">(AX105*$E105*$F105*$G105*$L105*$AY$13)</f>
        <v>0</v>
      </c>
      <c r="AZ105" s="115"/>
      <c r="BA105" s="116">
        <f t="shared" ref="BA105:BA110" si="285">(AZ105*$E105*$F105*$G105*$L105*$BA$13)</f>
        <v>0</v>
      </c>
      <c r="BB105" s="115">
        <v>0</v>
      </c>
      <c r="BC105" s="116">
        <f t="shared" ref="BC105:BC110" si="286">(BB105*$E105*$F105*$G105*$L105*$BC$13)</f>
        <v>0</v>
      </c>
      <c r="BD105" s="115">
        <v>0</v>
      </c>
      <c r="BE105" s="116">
        <f t="shared" ref="BE105:BE110" si="287">(BD105*$E105*$F105*$G105*$L105*$BE$13)</f>
        <v>0</v>
      </c>
      <c r="BF105" s="115">
        <v>0</v>
      </c>
      <c r="BG105" s="116">
        <f t="shared" ref="BG105:BG110" si="288">(BF105*$E105*$F105*$G105*$L105*$BG$13)</f>
        <v>0</v>
      </c>
      <c r="BH105" s="115">
        <v>15</v>
      </c>
      <c r="BI105" s="116">
        <f t="shared" ref="BI105:BI112" si="289">(BH105*$E105*$F105*$G105*$L105*$BI$13)</f>
        <v>868012.48799999978</v>
      </c>
      <c r="BJ105" s="115">
        <v>175</v>
      </c>
      <c r="BK105" s="116">
        <f t="shared" ref="BK105:BK112" si="290">(BJ105*$E105*$F105*$G105*$M105*$BK$13)</f>
        <v>11139493.596000001</v>
      </c>
      <c r="BL105" s="115">
        <v>0</v>
      </c>
      <c r="BM105" s="116">
        <f t="shared" ref="BM105:BM110" si="291">(BL105*$E105*$F105*$G105*$M105*$BM$13)</f>
        <v>0</v>
      </c>
      <c r="BN105" s="115">
        <v>0</v>
      </c>
      <c r="BO105" s="116">
        <f t="shared" ref="BO105:BO110" si="292">(BN105*$E105*$F105*$G105*$M105*$BO$13)</f>
        <v>0</v>
      </c>
      <c r="BP105" s="115">
        <v>53</v>
      </c>
      <c r="BQ105" s="116">
        <f t="shared" ref="BQ105:BQ112" si="293">(BP105*$E105*$F105*$G105*$M105*$BQ$13)</f>
        <v>3066977.4575999994</v>
      </c>
      <c r="BR105" s="115">
        <v>6</v>
      </c>
      <c r="BS105" s="116">
        <f t="shared" ref="BS105:BS110" si="294">(BR105*$E105*$F105*$G105*$M105*$BS$13)</f>
        <v>312484.49567999993</v>
      </c>
      <c r="BT105" s="115">
        <v>71</v>
      </c>
      <c r="BU105" s="116">
        <f t="shared" ref="BU105:BU112" si="295">(BT105*$E105*$F105*$G105*$M105*$BU$13)</f>
        <v>4930310.9318399997</v>
      </c>
      <c r="BV105" s="115">
        <v>35</v>
      </c>
      <c r="BW105" s="124">
        <f t="shared" ref="BW105:BW112" si="296">(BV105*$E105*$F105*$G105*$M105*$BW$13)</f>
        <v>2430434.9663999998</v>
      </c>
      <c r="BX105" s="115">
        <v>0</v>
      </c>
      <c r="BY105" s="116">
        <f t="shared" ref="BY105:BY110" si="297">(BX105*$E105*$F105*$G105*$L105*$BY$13)</f>
        <v>0</v>
      </c>
      <c r="BZ105" s="115">
        <v>0</v>
      </c>
      <c r="CA105" s="116">
        <f t="shared" ref="CA105:CA110" si="298">(BZ105*$E105*$F105*$G105*$L105*$CA$13)</f>
        <v>0</v>
      </c>
      <c r="CB105" s="115">
        <v>0</v>
      </c>
      <c r="CC105" s="116">
        <f t="shared" ref="CC105:CC110" si="299">(CB105*$E105*$F105*$G105*$L105*$CC$13)</f>
        <v>0</v>
      </c>
      <c r="CD105" s="115">
        <v>11</v>
      </c>
      <c r="CE105" s="116">
        <f t="shared" ref="CE105:CE111" si="300">(CD105*$E105*$F105*$G105*$M105*$CE$13)</f>
        <v>636542.49119999993</v>
      </c>
      <c r="CF105" s="115"/>
      <c r="CG105" s="116">
        <f t="shared" ref="CG105:CG110" si="301">(CF105*$E105*$F105*$G105*$L105*$CG$13)</f>
        <v>0</v>
      </c>
      <c r="CH105" s="115"/>
      <c r="CI105" s="116">
        <f t="shared" ref="CI105:CI110" si="302">(CH105*$E105*$F105*$G105*$L105*$CI$13)</f>
        <v>0</v>
      </c>
      <c r="CJ105" s="115"/>
      <c r="CK105" s="116">
        <f t="shared" ref="CK105:CK110" si="303">(CJ105*$E105*$F105*$G105*$L105*$CK$13)</f>
        <v>0</v>
      </c>
      <c r="CL105" s="115">
        <v>0</v>
      </c>
      <c r="CM105" s="116">
        <f t="shared" ref="CM105:CM110" si="304">(CL105*$E105*$F105*$G105*$L105*$CM$13)</f>
        <v>0</v>
      </c>
      <c r="CN105" s="115">
        <v>23</v>
      </c>
      <c r="CO105" s="116">
        <f t="shared" ref="CO105:CO112" si="305">(CN105*$E105*$F105*$G105*$L105*$CO$13)</f>
        <v>998214.36120000004</v>
      </c>
      <c r="CP105" s="115">
        <v>3</v>
      </c>
      <c r="CQ105" s="116">
        <f t="shared" ref="CQ105:CQ110" si="306">(CP105*$E105*$F105*$G105*$L105*$CQ$13)</f>
        <v>144668.74799999999</v>
      </c>
      <c r="CR105" s="115">
        <v>6</v>
      </c>
      <c r="CS105" s="116">
        <f t="shared" ref="CS105:CS112" si="307">(CR105*$E105*$F105*$G105*$M105*$CS$13)</f>
        <v>347204.99519999995</v>
      </c>
      <c r="CT105" s="115"/>
      <c r="CU105" s="116">
        <f t="shared" ref="CU105:CU110" si="308">(CT105*$E105*$F105*$G105*$M105*$CU$13)</f>
        <v>0</v>
      </c>
      <c r="CV105" s="115">
        <v>0</v>
      </c>
      <c r="CW105" s="116">
        <f t="shared" ref="CW105:CW110" si="309">(CV105*$E105*$F105*$G105*$M105*$CW$13)</f>
        <v>0</v>
      </c>
      <c r="CX105" s="123"/>
      <c r="CY105" s="115">
        <f t="shared" ref="CY105:CY110" si="310">(CX105*$E105*$F105*$G105*$M105*$CY$13)</f>
        <v>0</v>
      </c>
      <c r="CZ105" s="115"/>
      <c r="DA105" s="116">
        <f t="shared" ref="DA105:DA110" si="311">(CZ105*$E105*$F105*$G105*$M105*$DA$13)</f>
        <v>0</v>
      </c>
      <c r="DB105" s="116">
        <v>13</v>
      </c>
      <c r="DC105" s="116">
        <f t="shared" ref="DC105:DC113" si="312">(DB105*$E105*$F105*$G105*$M105*$DC$13)</f>
        <v>752277.48959999997</v>
      </c>
      <c r="DD105" s="125"/>
      <c r="DE105" s="115">
        <f t="shared" ref="DE105:DE110" si="313">(DD105*$E105*$F105*$G105*$M105*$DE$13)</f>
        <v>0</v>
      </c>
      <c r="DF105" s="115">
        <v>16</v>
      </c>
      <c r="DG105" s="116">
        <f t="shared" ref="DG105:DG112" si="314">(DF105*$E105*$F105*$G105*$M105*$DG$13)</f>
        <v>925879.98719999986</v>
      </c>
      <c r="DH105" s="115">
        <v>5</v>
      </c>
      <c r="DI105" s="116">
        <f t="shared" ref="DI105:DI110" si="315">(DH105*$E105*$F105*$G105*$N105*$DI$13)</f>
        <v>307248.86479999998</v>
      </c>
      <c r="DJ105" s="115">
        <v>0</v>
      </c>
      <c r="DK105" s="124">
        <f t="shared" ref="DK105:DK110" si="316">(DJ105*$E105*$F105*$G105*$O105*$DK$13)</f>
        <v>0</v>
      </c>
      <c r="DL105" s="124"/>
      <c r="DM105" s="124"/>
      <c r="DN105" s="116">
        <f t="shared" ref="DN105:DO113" si="317">SUM(P105,R105,T105,V105,X105,Z105,AB105,AD105,AF105,AH105,AJ105,AL105,AR105,AV105,AX105,CB105,AN105,BB105,BD105,BF105,CP105,BH105,BJ105,AP105,BN105,AT105,CR105,BP105,CT105,BR105,BT105,BV105,CD105,BX105,BZ105,CF105,CH105,CJ105,CL105,CN105,CV105,CX105,BL105,AZ105,CZ105,DB105,DD105,DF105,DH105,DJ105,DL105)</f>
        <v>817</v>
      </c>
      <c r="DO105" s="116">
        <f t="shared" si="317"/>
        <v>48555240.781119995</v>
      </c>
    </row>
    <row r="106" spans="1:119" s="37" customFormat="1" ht="30.75" customHeight="1" x14ac:dyDescent="0.25">
      <c r="A106" s="89"/>
      <c r="B106" s="109">
        <v>78</v>
      </c>
      <c r="C106" s="110" t="s">
        <v>300</v>
      </c>
      <c r="D106" s="152" t="s">
        <v>301</v>
      </c>
      <c r="E106" s="93">
        <v>24257</v>
      </c>
      <c r="F106" s="112">
        <v>2.81</v>
      </c>
      <c r="G106" s="149">
        <v>1</v>
      </c>
      <c r="H106" s="150"/>
      <c r="I106" s="150"/>
      <c r="J106" s="150"/>
      <c r="K106" s="65"/>
      <c r="L106" s="113">
        <v>1.4</v>
      </c>
      <c r="M106" s="113">
        <v>1.68</v>
      </c>
      <c r="N106" s="113">
        <v>2.23</v>
      </c>
      <c r="O106" s="114">
        <v>2.57</v>
      </c>
      <c r="P106" s="115">
        <v>109</v>
      </c>
      <c r="Q106" s="116">
        <f>(P106*$E106*$F106*$G106*$L106*Q13)</f>
        <v>11441701.8562</v>
      </c>
      <c r="R106" s="138">
        <v>517</v>
      </c>
      <c r="S106" s="115">
        <f>(R106*$E106*$F106*$G106*$L106*S13)</f>
        <v>54269356.510600001</v>
      </c>
      <c r="T106" s="115">
        <v>0</v>
      </c>
      <c r="U106" s="116">
        <f t="shared" si="272"/>
        <v>0</v>
      </c>
      <c r="V106" s="115"/>
      <c r="W106" s="116">
        <f t="shared" si="273"/>
        <v>0</v>
      </c>
      <c r="X106" s="115"/>
      <c r="Y106" s="116">
        <f t="shared" si="274"/>
        <v>0</v>
      </c>
      <c r="Z106" s="116"/>
      <c r="AA106" s="116"/>
      <c r="AB106" s="115"/>
      <c r="AC106" s="116">
        <f t="shared" si="275"/>
        <v>0</v>
      </c>
      <c r="AD106" s="115"/>
      <c r="AE106" s="116"/>
      <c r="AF106" s="115">
        <v>80</v>
      </c>
      <c r="AG106" s="116">
        <f t="shared" si="276"/>
        <v>8397579.3440000005</v>
      </c>
      <c r="AH106" s="115"/>
      <c r="AI106" s="116"/>
      <c r="AJ106" s="117"/>
      <c r="AK106" s="116">
        <f t="shared" si="277"/>
        <v>0</v>
      </c>
      <c r="AL106" s="115">
        <v>0</v>
      </c>
      <c r="AM106" s="116">
        <f t="shared" si="278"/>
        <v>0</v>
      </c>
      <c r="AN106" s="115">
        <v>0</v>
      </c>
      <c r="AO106" s="115">
        <f t="shared" si="279"/>
        <v>0</v>
      </c>
      <c r="AP106" s="115">
        <v>180</v>
      </c>
      <c r="AQ106" s="116">
        <f t="shared" si="280"/>
        <v>22673464.228799999</v>
      </c>
      <c r="AR106" s="123"/>
      <c r="AS106" s="116">
        <f t="shared" si="281"/>
        <v>0</v>
      </c>
      <c r="AT106" s="115">
        <v>0</v>
      </c>
      <c r="AU106" s="122">
        <f t="shared" si="282"/>
        <v>0</v>
      </c>
      <c r="AV106" s="115"/>
      <c r="AW106" s="116">
        <f t="shared" si="283"/>
        <v>0</v>
      </c>
      <c r="AX106" s="115"/>
      <c r="AY106" s="115">
        <f t="shared" si="284"/>
        <v>0</v>
      </c>
      <c r="AZ106" s="115"/>
      <c r="BA106" s="116">
        <f t="shared" si="285"/>
        <v>0</v>
      </c>
      <c r="BB106" s="115"/>
      <c r="BC106" s="116">
        <f t="shared" si="286"/>
        <v>0</v>
      </c>
      <c r="BD106" s="115"/>
      <c r="BE106" s="116">
        <f t="shared" si="287"/>
        <v>0</v>
      </c>
      <c r="BF106" s="115"/>
      <c r="BG106" s="116">
        <f t="shared" si="288"/>
        <v>0</v>
      </c>
      <c r="BH106" s="115">
        <v>0</v>
      </c>
      <c r="BI106" s="116">
        <f t="shared" si="289"/>
        <v>0</v>
      </c>
      <c r="BJ106" s="115">
        <v>95</v>
      </c>
      <c r="BK106" s="116">
        <f t="shared" si="290"/>
        <v>11966550.565200001</v>
      </c>
      <c r="BL106" s="115"/>
      <c r="BM106" s="116">
        <f t="shared" si="291"/>
        <v>0</v>
      </c>
      <c r="BN106" s="115"/>
      <c r="BO106" s="116">
        <f t="shared" si="292"/>
        <v>0</v>
      </c>
      <c r="BP106" s="115">
        <v>5</v>
      </c>
      <c r="BQ106" s="116">
        <f t="shared" si="293"/>
        <v>572562.228</v>
      </c>
      <c r="BR106" s="115"/>
      <c r="BS106" s="116">
        <f t="shared" si="294"/>
        <v>0</v>
      </c>
      <c r="BT106" s="115"/>
      <c r="BU106" s="116">
        <f t="shared" si="295"/>
        <v>0</v>
      </c>
      <c r="BV106" s="115">
        <v>0</v>
      </c>
      <c r="BW106" s="124">
        <f t="shared" si="296"/>
        <v>0</v>
      </c>
      <c r="BX106" s="115"/>
      <c r="BY106" s="116">
        <f t="shared" si="297"/>
        <v>0</v>
      </c>
      <c r="BZ106" s="115"/>
      <c r="CA106" s="116">
        <f t="shared" si="298"/>
        <v>0</v>
      </c>
      <c r="CB106" s="115"/>
      <c r="CC106" s="116">
        <f t="shared" si="299"/>
        <v>0</v>
      </c>
      <c r="CD106" s="115">
        <v>0</v>
      </c>
      <c r="CE106" s="116">
        <f t="shared" si="300"/>
        <v>0</v>
      </c>
      <c r="CF106" s="115"/>
      <c r="CG106" s="116">
        <f t="shared" si="301"/>
        <v>0</v>
      </c>
      <c r="CH106" s="115"/>
      <c r="CI106" s="116">
        <f t="shared" si="302"/>
        <v>0</v>
      </c>
      <c r="CJ106" s="151"/>
      <c r="CK106" s="190">
        <f t="shared" si="303"/>
        <v>0</v>
      </c>
      <c r="CL106" s="115"/>
      <c r="CM106" s="116">
        <f t="shared" si="304"/>
        <v>0</v>
      </c>
      <c r="CN106" s="115">
        <v>0</v>
      </c>
      <c r="CO106" s="116">
        <f t="shared" si="305"/>
        <v>0</v>
      </c>
      <c r="CP106" s="115"/>
      <c r="CQ106" s="116">
        <f t="shared" si="306"/>
        <v>0</v>
      </c>
      <c r="CR106" s="115">
        <v>0</v>
      </c>
      <c r="CS106" s="116">
        <f t="shared" si="307"/>
        <v>0</v>
      </c>
      <c r="CT106" s="115"/>
      <c r="CU106" s="116">
        <f t="shared" si="308"/>
        <v>0</v>
      </c>
      <c r="CV106" s="115">
        <v>0</v>
      </c>
      <c r="CW106" s="116">
        <f t="shared" si="309"/>
        <v>0</v>
      </c>
      <c r="CX106" s="123"/>
      <c r="CY106" s="115">
        <f t="shared" si="310"/>
        <v>0</v>
      </c>
      <c r="CZ106" s="115"/>
      <c r="DA106" s="116">
        <f t="shared" si="311"/>
        <v>0</v>
      </c>
      <c r="DB106" s="116">
        <v>0</v>
      </c>
      <c r="DC106" s="116">
        <f t="shared" si="312"/>
        <v>0</v>
      </c>
      <c r="DD106" s="125"/>
      <c r="DE106" s="115">
        <f t="shared" si="313"/>
        <v>0</v>
      </c>
      <c r="DF106" s="115"/>
      <c r="DG106" s="116">
        <f t="shared" si="314"/>
        <v>0</v>
      </c>
      <c r="DH106" s="115"/>
      <c r="DI106" s="116">
        <f t="shared" si="315"/>
        <v>0</v>
      </c>
      <c r="DJ106" s="115"/>
      <c r="DK106" s="124">
        <f t="shared" si="316"/>
        <v>0</v>
      </c>
      <c r="DL106" s="124"/>
      <c r="DM106" s="124"/>
      <c r="DN106" s="116">
        <f t="shared" si="317"/>
        <v>986</v>
      </c>
      <c r="DO106" s="116">
        <f t="shared" si="317"/>
        <v>109321214.73280001</v>
      </c>
    </row>
    <row r="107" spans="1:119" s="37" customFormat="1" ht="24" customHeight="1" x14ac:dyDescent="0.25">
      <c r="A107" s="89"/>
      <c r="B107" s="109">
        <v>79</v>
      </c>
      <c r="C107" s="110" t="s">
        <v>302</v>
      </c>
      <c r="D107" s="152" t="s">
        <v>303</v>
      </c>
      <c r="E107" s="93">
        <v>24257</v>
      </c>
      <c r="F107" s="112">
        <v>1.1200000000000001</v>
      </c>
      <c r="G107" s="131">
        <v>1</v>
      </c>
      <c r="H107" s="101"/>
      <c r="I107" s="101"/>
      <c r="J107" s="101"/>
      <c r="K107" s="65"/>
      <c r="L107" s="113">
        <v>1.4</v>
      </c>
      <c r="M107" s="113">
        <v>1.68</v>
      </c>
      <c r="N107" s="113">
        <v>2.23</v>
      </c>
      <c r="O107" s="114">
        <v>2.57</v>
      </c>
      <c r="P107" s="115">
        <v>250</v>
      </c>
      <c r="Q107" s="116">
        <f t="shared" ref="Q107:Q112" si="318">(P107*$E107*$F107*$G107*$L107*$Q$13)</f>
        <v>10459618.4</v>
      </c>
      <c r="R107" s="138">
        <v>727</v>
      </c>
      <c r="S107" s="115">
        <f t="shared" ref="S107:S113" si="319">(R107*$E107*$F107*$G107*$L107*$S$13)</f>
        <v>30416570.307200007</v>
      </c>
      <c r="T107" s="115">
        <v>65</v>
      </c>
      <c r="U107" s="116">
        <f t="shared" si="272"/>
        <v>3043368.60464</v>
      </c>
      <c r="V107" s="115"/>
      <c r="W107" s="116">
        <f t="shared" si="273"/>
        <v>0</v>
      </c>
      <c r="X107" s="115">
        <v>0</v>
      </c>
      <c r="Y107" s="116">
        <f t="shared" si="274"/>
        <v>0</v>
      </c>
      <c r="Z107" s="116"/>
      <c r="AA107" s="116"/>
      <c r="AB107" s="115"/>
      <c r="AC107" s="116">
        <f t="shared" si="275"/>
        <v>0</v>
      </c>
      <c r="AD107" s="115"/>
      <c r="AE107" s="116"/>
      <c r="AF107" s="115">
        <v>496</v>
      </c>
      <c r="AG107" s="116">
        <f t="shared" si="276"/>
        <v>20751882.905600004</v>
      </c>
      <c r="AH107" s="115"/>
      <c r="AI107" s="116"/>
      <c r="AJ107" s="117"/>
      <c r="AK107" s="116">
        <f t="shared" si="277"/>
        <v>0</v>
      </c>
      <c r="AL107" s="115">
        <v>280</v>
      </c>
      <c r="AM107" s="116">
        <f t="shared" si="278"/>
        <v>11714772.608000003</v>
      </c>
      <c r="AN107" s="115">
        <v>1000</v>
      </c>
      <c r="AO107" s="115">
        <f t="shared" si="279"/>
        <v>41838473.600000001</v>
      </c>
      <c r="AP107" s="115">
        <v>235</v>
      </c>
      <c r="AQ107" s="116">
        <f t="shared" si="280"/>
        <v>11798449.555200001</v>
      </c>
      <c r="AR107" s="123"/>
      <c r="AS107" s="116">
        <f t="shared" si="281"/>
        <v>0</v>
      </c>
      <c r="AT107" s="115">
        <v>26</v>
      </c>
      <c r="AU107" s="122">
        <f t="shared" si="282"/>
        <v>1305360.3763200003</v>
      </c>
      <c r="AV107" s="115"/>
      <c r="AW107" s="116">
        <f t="shared" si="283"/>
        <v>0</v>
      </c>
      <c r="AX107" s="115"/>
      <c r="AY107" s="115">
        <f t="shared" si="284"/>
        <v>0</v>
      </c>
      <c r="AZ107" s="115"/>
      <c r="BA107" s="116">
        <f t="shared" si="285"/>
        <v>0</v>
      </c>
      <c r="BB107" s="115">
        <v>0</v>
      </c>
      <c r="BC107" s="116">
        <f t="shared" si="286"/>
        <v>0</v>
      </c>
      <c r="BD107" s="115">
        <v>0</v>
      </c>
      <c r="BE107" s="116">
        <f t="shared" si="287"/>
        <v>0</v>
      </c>
      <c r="BF107" s="115">
        <v>0</v>
      </c>
      <c r="BG107" s="116">
        <f t="shared" si="288"/>
        <v>0</v>
      </c>
      <c r="BH107" s="115">
        <v>81</v>
      </c>
      <c r="BI107" s="116">
        <f t="shared" si="289"/>
        <v>3696999.6671999996</v>
      </c>
      <c r="BJ107" s="115">
        <v>105</v>
      </c>
      <c r="BK107" s="116">
        <f t="shared" si="290"/>
        <v>5271647.6736000003</v>
      </c>
      <c r="BL107" s="115"/>
      <c r="BM107" s="116">
        <f t="shared" si="291"/>
        <v>0</v>
      </c>
      <c r="BN107" s="115">
        <v>0</v>
      </c>
      <c r="BO107" s="116">
        <f t="shared" si="292"/>
        <v>0</v>
      </c>
      <c r="BP107" s="115">
        <v>68</v>
      </c>
      <c r="BQ107" s="116">
        <f t="shared" si="293"/>
        <v>3103654.0416000001</v>
      </c>
      <c r="BR107" s="115">
        <v>44</v>
      </c>
      <c r="BS107" s="116">
        <f t="shared" si="294"/>
        <v>1807422.0595200004</v>
      </c>
      <c r="BT107" s="115">
        <v>61</v>
      </c>
      <c r="BU107" s="116">
        <f t="shared" si="295"/>
        <v>3340992.2918400005</v>
      </c>
      <c r="BV107" s="115">
        <v>68</v>
      </c>
      <c r="BW107" s="124">
        <f t="shared" si="296"/>
        <v>3724384.8499199999</v>
      </c>
      <c r="BX107" s="115"/>
      <c r="BY107" s="116">
        <f t="shared" si="297"/>
        <v>0</v>
      </c>
      <c r="BZ107" s="115">
        <v>0</v>
      </c>
      <c r="CA107" s="116">
        <f t="shared" si="298"/>
        <v>0</v>
      </c>
      <c r="CB107" s="115">
        <v>0</v>
      </c>
      <c r="CC107" s="116">
        <f t="shared" si="299"/>
        <v>0</v>
      </c>
      <c r="CD107" s="115">
        <v>60</v>
      </c>
      <c r="CE107" s="116">
        <f t="shared" si="300"/>
        <v>2738518.2720000003</v>
      </c>
      <c r="CF107" s="115"/>
      <c r="CG107" s="116">
        <f t="shared" si="301"/>
        <v>0</v>
      </c>
      <c r="CH107" s="115"/>
      <c r="CI107" s="116">
        <f t="shared" si="302"/>
        <v>0</v>
      </c>
      <c r="CJ107" s="115"/>
      <c r="CK107" s="116">
        <f t="shared" si="303"/>
        <v>0</v>
      </c>
      <c r="CL107" s="115">
        <v>0</v>
      </c>
      <c r="CM107" s="116">
        <f t="shared" si="304"/>
        <v>0</v>
      </c>
      <c r="CN107" s="115">
        <v>188</v>
      </c>
      <c r="CO107" s="116">
        <f t="shared" si="305"/>
        <v>6435517.9392000008</v>
      </c>
      <c r="CP107" s="115">
        <v>0</v>
      </c>
      <c r="CQ107" s="116">
        <f t="shared" si="306"/>
        <v>0</v>
      </c>
      <c r="CR107" s="115">
        <v>119</v>
      </c>
      <c r="CS107" s="116">
        <f t="shared" si="307"/>
        <v>5431394.5728000002</v>
      </c>
      <c r="CT107" s="115"/>
      <c r="CU107" s="116">
        <f t="shared" si="308"/>
        <v>0</v>
      </c>
      <c r="CV107" s="115">
        <v>10</v>
      </c>
      <c r="CW107" s="116">
        <f t="shared" si="309"/>
        <v>456419.712</v>
      </c>
      <c r="CX107" s="123"/>
      <c r="CY107" s="115">
        <f t="shared" si="310"/>
        <v>0</v>
      </c>
      <c r="CZ107" s="115"/>
      <c r="DA107" s="116">
        <f t="shared" si="311"/>
        <v>0</v>
      </c>
      <c r="DB107" s="116">
        <v>4</v>
      </c>
      <c r="DC107" s="116">
        <f t="shared" si="312"/>
        <v>182567.88480000003</v>
      </c>
      <c r="DD107" s="125"/>
      <c r="DE107" s="115">
        <f t="shared" si="313"/>
        <v>0</v>
      </c>
      <c r="DF107" s="115">
        <v>18</v>
      </c>
      <c r="DG107" s="116">
        <f t="shared" si="314"/>
        <v>821555.48160000006</v>
      </c>
      <c r="DH107" s="115"/>
      <c r="DI107" s="116">
        <f t="shared" si="315"/>
        <v>0</v>
      </c>
      <c r="DJ107" s="115"/>
      <c r="DK107" s="124">
        <f t="shared" si="316"/>
        <v>0</v>
      </c>
      <c r="DL107" s="124"/>
      <c r="DM107" s="124"/>
      <c r="DN107" s="116">
        <f t="shared" si="317"/>
        <v>3905</v>
      </c>
      <c r="DO107" s="116">
        <f t="shared" si="317"/>
        <v>168339570.80304003</v>
      </c>
    </row>
    <row r="108" spans="1:119" s="37" customFormat="1" ht="24" customHeight="1" x14ac:dyDescent="0.25">
      <c r="A108" s="89"/>
      <c r="B108" s="109">
        <v>80</v>
      </c>
      <c r="C108" s="110" t="s">
        <v>304</v>
      </c>
      <c r="D108" s="152" t="s">
        <v>305</v>
      </c>
      <c r="E108" s="93">
        <v>24257</v>
      </c>
      <c r="F108" s="112">
        <v>2.0099999999999998</v>
      </c>
      <c r="G108" s="149">
        <v>1</v>
      </c>
      <c r="H108" s="150"/>
      <c r="I108" s="150"/>
      <c r="J108" s="150"/>
      <c r="K108" s="65"/>
      <c r="L108" s="113">
        <v>1.4</v>
      </c>
      <c r="M108" s="113">
        <v>1.68</v>
      </c>
      <c r="N108" s="113">
        <v>2.23</v>
      </c>
      <c r="O108" s="114">
        <v>2.57</v>
      </c>
      <c r="P108" s="115">
        <v>42</v>
      </c>
      <c r="Q108" s="116">
        <f t="shared" si="318"/>
        <v>3153574.9476000001</v>
      </c>
      <c r="R108" s="138">
        <v>24</v>
      </c>
      <c r="S108" s="115">
        <f t="shared" si="319"/>
        <v>1802042.8271999999</v>
      </c>
      <c r="T108" s="115">
        <v>0</v>
      </c>
      <c r="U108" s="116">
        <f t="shared" si="272"/>
        <v>0</v>
      </c>
      <c r="V108" s="115"/>
      <c r="W108" s="116">
        <f t="shared" si="273"/>
        <v>0</v>
      </c>
      <c r="X108" s="115"/>
      <c r="Y108" s="116">
        <f t="shared" si="274"/>
        <v>0</v>
      </c>
      <c r="Z108" s="116"/>
      <c r="AA108" s="116"/>
      <c r="AB108" s="115"/>
      <c r="AC108" s="116">
        <f t="shared" si="275"/>
        <v>0</v>
      </c>
      <c r="AD108" s="115"/>
      <c r="AE108" s="116"/>
      <c r="AF108" s="115">
        <v>1</v>
      </c>
      <c r="AG108" s="116">
        <f t="shared" si="276"/>
        <v>75085.117799999993</v>
      </c>
      <c r="AH108" s="115"/>
      <c r="AI108" s="116"/>
      <c r="AJ108" s="117"/>
      <c r="AK108" s="116">
        <f t="shared" si="277"/>
        <v>0</v>
      </c>
      <c r="AL108" s="115">
        <v>0</v>
      </c>
      <c r="AM108" s="116">
        <f t="shared" si="278"/>
        <v>0</v>
      </c>
      <c r="AN108" s="115">
        <v>0</v>
      </c>
      <c r="AO108" s="115">
        <f t="shared" si="279"/>
        <v>0</v>
      </c>
      <c r="AP108" s="115">
        <v>43</v>
      </c>
      <c r="AQ108" s="116">
        <f t="shared" si="280"/>
        <v>3874392.0784799997</v>
      </c>
      <c r="AR108" s="123"/>
      <c r="AS108" s="116">
        <f t="shared" si="281"/>
        <v>0</v>
      </c>
      <c r="AT108" s="115"/>
      <c r="AU108" s="122">
        <f t="shared" si="282"/>
        <v>0</v>
      </c>
      <c r="AV108" s="115"/>
      <c r="AW108" s="116">
        <f t="shared" si="283"/>
        <v>0</v>
      </c>
      <c r="AX108" s="115"/>
      <c r="AY108" s="115">
        <f t="shared" si="284"/>
        <v>0</v>
      </c>
      <c r="AZ108" s="115"/>
      <c r="BA108" s="116">
        <f t="shared" si="285"/>
        <v>0</v>
      </c>
      <c r="BB108" s="115"/>
      <c r="BC108" s="116">
        <f t="shared" si="286"/>
        <v>0</v>
      </c>
      <c r="BD108" s="115"/>
      <c r="BE108" s="116">
        <f t="shared" si="287"/>
        <v>0</v>
      </c>
      <c r="BF108" s="115"/>
      <c r="BG108" s="116">
        <f t="shared" si="288"/>
        <v>0</v>
      </c>
      <c r="BH108" s="115">
        <v>0</v>
      </c>
      <c r="BI108" s="116">
        <f t="shared" si="289"/>
        <v>0</v>
      </c>
      <c r="BJ108" s="115">
        <v>1</v>
      </c>
      <c r="BK108" s="116">
        <f t="shared" si="290"/>
        <v>90102.14135999998</v>
      </c>
      <c r="BL108" s="115"/>
      <c r="BM108" s="116">
        <f t="shared" si="291"/>
        <v>0</v>
      </c>
      <c r="BN108" s="115"/>
      <c r="BO108" s="116">
        <f t="shared" si="292"/>
        <v>0</v>
      </c>
      <c r="BP108" s="115">
        <v>10</v>
      </c>
      <c r="BQ108" s="116">
        <f t="shared" si="293"/>
        <v>819110.37599999993</v>
      </c>
      <c r="BR108" s="115"/>
      <c r="BS108" s="116">
        <f t="shared" si="294"/>
        <v>0</v>
      </c>
      <c r="BT108" s="115"/>
      <c r="BU108" s="116">
        <f t="shared" si="295"/>
        <v>0</v>
      </c>
      <c r="BV108" s="115">
        <v>0</v>
      </c>
      <c r="BW108" s="124">
        <f t="shared" si="296"/>
        <v>0</v>
      </c>
      <c r="BX108" s="115"/>
      <c r="BY108" s="116">
        <f t="shared" si="297"/>
        <v>0</v>
      </c>
      <c r="BZ108" s="115"/>
      <c r="CA108" s="116">
        <f t="shared" si="298"/>
        <v>0</v>
      </c>
      <c r="CB108" s="115"/>
      <c r="CC108" s="116">
        <f t="shared" si="299"/>
        <v>0</v>
      </c>
      <c r="CD108" s="115">
        <v>0</v>
      </c>
      <c r="CE108" s="116">
        <f t="shared" si="300"/>
        <v>0</v>
      </c>
      <c r="CF108" s="115"/>
      <c r="CG108" s="116">
        <f t="shared" si="301"/>
        <v>0</v>
      </c>
      <c r="CH108" s="115"/>
      <c r="CI108" s="116">
        <f t="shared" si="302"/>
        <v>0</v>
      </c>
      <c r="CJ108" s="115"/>
      <c r="CK108" s="116">
        <f t="shared" si="303"/>
        <v>0</v>
      </c>
      <c r="CL108" s="115"/>
      <c r="CM108" s="116">
        <f t="shared" si="304"/>
        <v>0</v>
      </c>
      <c r="CN108" s="115">
        <v>0</v>
      </c>
      <c r="CO108" s="116">
        <f t="shared" si="305"/>
        <v>0</v>
      </c>
      <c r="CP108" s="115"/>
      <c r="CQ108" s="116">
        <f t="shared" si="306"/>
        <v>0</v>
      </c>
      <c r="CR108" s="115">
        <v>0</v>
      </c>
      <c r="CS108" s="116">
        <f t="shared" si="307"/>
        <v>0</v>
      </c>
      <c r="CT108" s="115"/>
      <c r="CU108" s="116">
        <f t="shared" si="308"/>
        <v>0</v>
      </c>
      <c r="CV108" s="115">
        <v>0</v>
      </c>
      <c r="CW108" s="116">
        <f t="shared" si="309"/>
        <v>0</v>
      </c>
      <c r="CX108" s="123"/>
      <c r="CY108" s="115">
        <f t="shared" si="310"/>
        <v>0</v>
      </c>
      <c r="CZ108" s="115"/>
      <c r="DA108" s="116">
        <f t="shared" si="311"/>
        <v>0</v>
      </c>
      <c r="DB108" s="115">
        <v>0</v>
      </c>
      <c r="DC108" s="116">
        <f t="shared" si="312"/>
        <v>0</v>
      </c>
      <c r="DD108" s="125"/>
      <c r="DE108" s="115">
        <f t="shared" si="313"/>
        <v>0</v>
      </c>
      <c r="DF108" s="115">
        <v>0</v>
      </c>
      <c r="DG108" s="116">
        <f t="shared" si="314"/>
        <v>0</v>
      </c>
      <c r="DH108" s="115"/>
      <c r="DI108" s="116">
        <f t="shared" si="315"/>
        <v>0</v>
      </c>
      <c r="DJ108" s="115"/>
      <c r="DK108" s="124">
        <f t="shared" si="316"/>
        <v>0</v>
      </c>
      <c r="DL108" s="124"/>
      <c r="DM108" s="116">
        <f>(DL108*$E108*$F108*$G108*$DM$13)</f>
        <v>0</v>
      </c>
      <c r="DN108" s="116">
        <f t="shared" si="317"/>
        <v>121</v>
      </c>
      <c r="DO108" s="116">
        <f t="shared" si="317"/>
        <v>9814307.4884399995</v>
      </c>
    </row>
    <row r="109" spans="1:119" s="37" customFormat="1" ht="30" customHeight="1" x14ac:dyDescent="0.25">
      <c r="A109" s="89"/>
      <c r="B109" s="109">
        <v>81</v>
      </c>
      <c r="C109" s="110" t="s">
        <v>306</v>
      </c>
      <c r="D109" s="152" t="s">
        <v>307</v>
      </c>
      <c r="E109" s="93">
        <v>24257</v>
      </c>
      <c r="F109" s="112">
        <v>1.42</v>
      </c>
      <c r="G109" s="131">
        <v>1</v>
      </c>
      <c r="H109" s="101"/>
      <c r="I109" s="101"/>
      <c r="J109" s="101"/>
      <c r="K109" s="65"/>
      <c r="L109" s="113">
        <v>1.4</v>
      </c>
      <c r="M109" s="113">
        <v>1.68</v>
      </c>
      <c r="N109" s="113">
        <v>2.23</v>
      </c>
      <c r="O109" s="114">
        <v>2.57</v>
      </c>
      <c r="P109" s="115">
        <v>29</v>
      </c>
      <c r="Q109" s="116">
        <f t="shared" si="318"/>
        <v>1538311.0203999998</v>
      </c>
      <c r="R109" s="138">
        <v>4</v>
      </c>
      <c r="S109" s="115">
        <f t="shared" si="319"/>
        <v>212180.83039999998</v>
      </c>
      <c r="T109" s="115">
        <v>22</v>
      </c>
      <c r="U109" s="116">
        <f t="shared" si="272"/>
        <v>1305973.0111119999</v>
      </c>
      <c r="V109" s="115"/>
      <c r="W109" s="116">
        <f t="shared" si="273"/>
        <v>0</v>
      </c>
      <c r="X109" s="115"/>
      <c r="Y109" s="116">
        <f t="shared" si="274"/>
        <v>0</v>
      </c>
      <c r="Z109" s="116"/>
      <c r="AA109" s="116"/>
      <c r="AB109" s="115"/>
      <c r="AC109" s="116">
        <f t="shared" si="275"/>
        <v>0</v>
      </c>
      <c r="AD109" s="115"/>
      <c r="AE109" s="116"/>
      <c r="AF109" s="115">
        <v>17</v>
      </c>
      <c r="AG109" s="116">
        <f t="shared" si="276"/>
        <v>901768.52919999999</v>
      </c>
      <c r="AH109" s="115"/>
      <c r="AI109" s="116"/>
      <c r="AJ109" s="117"/>
      <c r="AK109" s="116">
        <f t="shared" si="277"/>
        <v>0</v>
      </c>
      <c r="AL109" s="115">
        <v>45</v>
      </c>
      <c r="AM109" s="116">
        <f t="shared" si="278"/>
        <v>2387034.3419999997</v>
      </c>
      <c r="AN109" s="115">
        <v>5</v>
      </c>
      <c r="AO109" s="115">
        <f t="shared" si="279"/>
        <v>265226.038</v>
      </c>
      <c r="AP109" s="115">
        <v>70</v>
      </c>
      <c r="AQ109" s="116">
        <f t="shared" si="280"/>
        <v>4455797.4384000003</v>
      </c>
      <c r="AR109" s="123"/>
      <c r="AS109" s="116">
        <f t="shared" si="281"/>
        <v>0</v>
      </c>
      <c r="AT109" s="115">
        <v>0</v>
      </c>
      <c r="AU109" s="122">
        <f t="shared" si="282"/>
        <v>0</v>
      </c>
      <c r="AV109" s="115"/>
      <c r="AW109" s="116">
        <f t="shared" si="283"/>
        <v>0</v>
      </c>
      <c r="AX109" s="115"/>
      <c r="AY109" s="115">
        <f t="shared" si="284"/>
        <v>0</v>
      </c>
      <c r="AZ109" s="115"/>
      <c r="BA109" s="116">
        <f t="shared" si="285"/>
        <v>0</v>
      </c>
      <c r="BB109" s="115"/>
      <c r="BC109" s="116">
        <f t="shared" si="286"/>
        <v>0</v>
      </c>
      <c r="BD109" s="115"/>
      <c r="BE109" s="116">
        <f t="shared" si="287"/>
        <v>0</v>
      </c>
      <c r="BF109" s="115"/>
      <c r="BG109" s="116">
        <f t="shared" si="288"/>
        <v>0</v>
      </c>
      <c r="BH109" s="115">
        <v>7</v>
      </c>
      <c r="BI109" s="116">
        <f t="shared" si="289"/>
        <v>405072.49439999991</v>
      </c>
      <c r="BJ109" s="115">
        <v>8</v>
      </c>
      <c r="BK109" s="116">
        <f t="shared" si="290"/>
        <v>509233.99295999995</v>
      </c>
      <c r="BL109" s="115"/>
      <c r="BM109" s="116">
        <f t="shared" si="291"/>
        <v>0</v>
      </c>
      <c r="BN109" s="115"/>
      <c r="BO109" s="116">
        <f t="shared" si="292"/>
        <v>0</v>
      </c>
      <c r="BP109" s="115">
        <v>1</v>
      </c>
      <c r="BQ109" s="116">
        <f t="shared" si="293"/>
        <v>57867.499199999991</v>
      </c>
      <c r="BR109" s="115">
        <v>2</v>
      </c>
      <c r="BS109" s="116">
        <f t="shared" si="294"/>
        <v>104161.49855999999</v>
      </c>
      <c r="BT109" s="115">
        <v>13</v>
      </c>
      <c r="BU109" s="116">
        <f t="shared" si="295"/>
        <v>902732.98751999997</v>
      </c>
      <c r="BV109" s="115">
        <v>5</v>
      </c>
      <c r="BW109" s="124">
        <f t="shared" si="296"/>
        <v>347204.99519999995</v>
      </c>
      <c r="BX109" s="115"/>
      <c r="BY109" s="116">
        <f t="shared" si="297"/>
        <v>0</v>
      </c>
      <c r="BZ109" s="115"/>
      <c r="CA109" s="116">
        <f t="shared" si="298"/>
        <v>0</v>
      </c>
      <c r="CB109" s="115"/>
      <c r="CC109" s="116">
        <f t="shared" si="299"/>
        <v>0</v>
      </c>
      <c r="CD109" s="115">
        <v>2</v>
      </c>
      <c r="CE109" s="116">
        <f t="shared" si="300"/>
        <v>115734.99839999998</v>
      </c>
      <c r="CF109" s="115"/>
      <c r="CG109" s="116">
        <f t="shared" si="301"/>
        <v>0</v>
      </c>
      <c r="CH109" s="115"/>
      <c r="CI109" s="116">
        <f t="shared" si="302"/>
        <v>0</v>
      </c>
      <c r="CJ109" s="115"/>
      <c r="CK109" s="116">
        <f t="shared" si="303"/>
        <v>0</v>
      </c>
      <c r="CL109" s="115">
        <v>0</v>
      </c>
      <c r="CM109" s="116">
        <f t="shared" si="304"/>
        <v>0</v>
      </c>
      <c r="CN109" s="115">
        <v>28</v>
      </c>
      <c r="CO109" s="116">
        <f t="shared" si="305"/>
        <v>1215217.4831999999</v>
      </c>
      <c r="CP109" s="115"/>
      <c r="CQ109" s="116">
        <f t="shared" si="306"/>
        <v>0</v>
      </c>
      <c r="CR109" s="115">
        <v>6</v>
      </c>
      <c r="CS109" s="116">
        <f t="shared" si="307"/>
        <v>347204.99519999995</v>
      </c>
      <c r="CT109" s="115">
        <v>5</v>
      </c>
      <c r="CU109" s="116">
        <f t="shared" si="308"/>
        <v>289337.49599999998</v>
      </c>
      <c r="CV109" s="115">
        <v>2</v>
      </c>
      <c r="CW109" s="116">
        <f t="shared" si="309"/>
        <v>115734.99839999998</v>
      </c>
      <c r="CX109" s="123"/>
      <c r="CY109" s="115">
        <f t="shared" si="310"/>
        <v>0</v>
      </c>
      <c r="CZ109" s="115"/>
      <c r="DA109" s="124">
        <f t="shared" si="311"/>
        <v>0</v>
      </c>
      <c r="DB109" s="115">
        <v>0</v>
      </c>
      <c r="DC109" s="116">
        <f t="shared" si="312"/>
        <v>0</v>
      </c>
      <c r="DD109" s="125"/>
      <c r="DE109" s="115">
        <f t="shared" si="313"/>
        <v>0</v>
      </c>
      <c r="DF109" s="115">
        <v>5</v>
      </c>
      <c r="DG109" s="116">
        <f t="shared" si="314"/>
        <v>289337.49599999998</v>
      </c>
      <c r="DH109" s="115">
        <v>10</v>
      </c>
      <c r="DI109" s="116">
        <f t="shared" si="315"/>
        <v>614497.72959999996</v>
      </c>
      <c r="DJ109" s="115"/>
      <c r="DK109" s="124">
        <f t="shared" si="316"/>
        <v>0</v>
      </c>
      <c r="DL109" s="124"/>
      <c r="DM109" s="124"/>
      <c r="DN109" s="116">
        <f t="shared" si="317"/>
        <v>286</v>
      </c>
      <c r="DO109" s="116">
        <f t="shared" si="317"/>
        <v>16379629.874152001</v>
      </c>
    </row>
    <row r="110" spans="1:119" s="37" customFormat="1" ht="30" customHeight="1" x14ac:dyDescent="0.25">
      <c r="A110" s="89"/>
      <c r="B110" s="109">
        <v>82</v>
      </c>
      <c r="C110" s="110" t="s">
        <v>308</v>
      </c>
      <c r="D110" s="152" t="s">
        <v>309</v>
      </c>
      <c r="E110" s="93">
        <v>24257</v>
      </c>
      <c r="F110" s="112">
        <v>2.38</v>
      </c>
      <c r="G110" s="149">
        <v>1</v>
      </c>
      <c r="H110" s="150"/>
      <c r="I110" s="150"/>
      <c r="J110" s="150"/>
      <c r="K110" s="65"/>
      <c r="L110" s="113">
        <v>1.4</v>
      </c>
      <c r="M110" s="113">
        <v>1.68</v>
      </c>
      <c r="N110" s="113">
        <v>2.23</v>
      </c>
      <c r="O110" s="114">
        <v>2.57</v>
      </c>
      <c r="P110" s="115">
        <v>6</v>
      </c>
      <c r="Q110" s="116">
        <f>(P110*$E110*$F110*$G110*$L110*$Q$13)</f>
        <v>533440.53839999996</v>
      </c>
      <c r="R110" s="138">
        <v>3</v>
      </c>
      <c r="S110" s="115">
        <f t="shared" si="319"/>
        <v>266720.26919999998</v>
      </c>
      <c r="T110" s="115">
        <v>0</v>
      </c>
      <c r="U110" s="116">
        <f t="shared" si="272"/>
        <v>0</v>
      </c>
      <c r="V110" s="115"/>
      <c r="W110" s="116">
        <f t="shared" si="273"/>
        <v>0</v>
      </c>
      <c r="X110" s="115"/>
      <c r="Y110" s="116">
        <f t="shared" si="274"/>
        <v>0</v>
      </c>
      <c r="Z110" s="116"/>
      <c r="AA110" s="116"/>
      <c r="AB110" s="115"/>
      <c r="AC110" s="116">
        <f t="shared" si="275"/>
        <v>0</v>
      </c>
      <c r="AD110" s="115"/>
      <c r="AE110" s="116"/>
      <c r="AF110" s="115"/>
      <c r="AG110" s="116">
        <f t="shared" si="276"/>
        <v>0</v>
      </c>
      <c r="AH110" s="115"/>
      <c r="AI110" s="116"/>
      <c r="AJ110" s="117"/>
      <c r="AK110" s="116">
        <f t="shared" si="277"/>
        <v>0</v>
      </c>
      <c r="AL110" s="115">
        <v>0</v>
      </c>
      <c r="AM110" s="116">
        <f t="shared" si="278"/>
        <v>0</v>
      </c>
      <c r="AN110" s="115">
        <v>0</v>
      </c>
      <c r="AO110" s="115">
        <f t="shared" si="279"/>
        <v>0</v>
      </c>
      <c r="AP110" s="115">
        <v>5</v>
      </c>
      <c r="AQ110" s="116">
        <f t="shared" si="280"/>
        <v>533440.53839999996</v>
      </c>
      <c r="AR110" s="123"/>
      <c r="AS110" s="116">
        <f t="shared" si="281"/>
        <v>0</v>
      </c>
      <c r="AT110" s="115"/>
      <c r="AU110" s="115">
        <f t="shared" si="282"/>
        <v>0</v>
      </c>
      <c r="AV110" s="115"/>
      <c r="AW110" s="116">
        <f t="shared" si="283"/>
        <v>0</v>
      </c>
      <c r="AX110" s="115">
        <v>0</v>
      </c>
      <c r="AY110" s="115">
        <f t="shared" si="284"/>
        <v>0</v>
      </c>
      <c r="AZ110" s="115"/>
      <c r="BA110" s="116">
        <f t="shared" si="285"/>
        <v>0</v>
      </c>
      <c r="BB110" s="115"/>
      <c r="BC110" s="116">
        <f t="shared" si="286"/>
        <v>0</v>
      </c>
      <c r="BD110" s="115"/>
      <c r="BE110" s="116">
        <f t="shared" si="287"/>
        <v>0</v>
      </c>
      <c r="BF110" s="115"/>
      <c r="BG110" s="116">
        <f t="shared" si="288"/>
        <v>0</v>
      </c>
      <c r="BH110" s="115">
        <v>0</v>
      </c>
      <c r="BI110" s="116">
        <f t="shared" si="289"/>
        <v>0</v>
      </c>
      <c r="BJ110" s="115">
        <v>1</v>
      </c>
      <c r="BK110" s="116">
        <f t="shared" si="290"/>
        <v>106688.10768</v>
      </c>
      <c r="BL110" s="115"/>
      <c r="BM110" s="116">
        <f t="shared" si="291"/>
        <v>0</v>
      </c>
      <c r="BN110" s="115"/>
      <c r="BO110" s="116">
        <f t="shared" si="292"/>
        <v>0</v>
      </c>
      <c r="BP110" s="115">
        <v>0</v>
      </c>
      <c r="BQ110" s="116">
        <f t="shared" si="293"/>
        <v>0</v>
      </c>
      <c r="BR110" s="115"/>
      <c r="BS110" s="116">
        <f t="shared" si="294"/>
        <v>0</v>
      </c>
      <c r="BT110" s="115">
        <v>0</v>
      </c>
      <c r="BU110" s="116">
        <f t="shared" si="295"/>
        <v>0</v>
      </c>
      <c r="BV110" s="115">
        <v>0</v>
      </c>
      <c r="BW110" s="124">
        <f t="shared" si="296"/>
        <v>0</v>
      </c>
      <c r="BX110" s="115"/>
      <c r="BY110" s="116">
        <f t="shared" si="297"/>
        <v>0</v>
      </c>
      <c r="BZ110" s="115"/>
      <c r="CA110" s="116">
        <f t="shared" si="298"/>
        <v>0</v>
      </c>
      <c r="CB110" s="115"/>
      <c r="CC110" s="116">
        <f t="shared" si="299"/>
        <v>0</v>
      </c>
      <c r="CD110" s="115">
        <v>0</v>
      </c>
      <c r="CE110" s="116">
        <f t="shared" si="300"/>
        <v>0</v>
      </c>
      <c r="CF110" s="115"/>
      <c r="CG110" s="116">
        <f t="shared" si="301"/>
        <v>0</v>
      </c>
      <c r="CH110" s="115"/>
      <c r="CI110" s="116">
        <f t="shared" si="302"/>
        <v>0</v>
      </c>
      <c r="CJ110" s="115">
        <v>5</v>
      </c>
      <c r="CK110" s="116">
        <f t="shared" si="303"/>
        <v>323297.29599999997</v>
      </c>
      <c r="CL110" s="115"/>
      <c r="CM110" s="116">
        <f t="shared" si="304"/>
        <v>0</v>
      </c>
      <c r="CN110" s="115">
        <v>0</v>
      </c>
      <c r="CO110" s="116">
        <f t="shared" si="305"/>
        <v>0</v>
      </c>
      <c r="CP110" s="115"/>
      <c r="CQ110" s="116">
        <f t="shared" si="306"/>
        <v>0</v>
      </c>
      <c r="CR110" s="115">
        <v>0</v>
      </c>
      <c r="CS110" s="116">
        <f t="shared" si="307"/>
        <v>0</v>
      </c>
      <c r="CT110" s="115"/>
      <c r="CU110" s="116">
        <f t="shared" si="308"/>
        <v>0</v>
      </c>
      <c r="CV110" s="115">
        <v>0</v>
      </c>
      <c r="CW110" s="116">
        <f t="shared" si="309"/>
        <v>0</v>
      </c>
      <c r="CX110" s="123"/>
      <c r="CY110" s="115">
        <f t="shared" si="310"/>
        <v>0</v>
      </c>
      <c r="CZ110" s="115"/>
      <c r="DA110" s="124">
        <f t="shared" si="311"/>
        <v>0</v>
      </c>
      <c r="DB110" s="115">
        <v>0</v>
      </c>
      <c r="DC110" s="116">
        <f t="shared" si="312"/>
        <v>0</v>
      </c>
      <c r="DD110" s="125"/>
      <c r="DE110" s="115">
        <f t="shared" si="313"/>
        <v>0</v>
      </c>
      <c r="DF110" s="115">
        <v>0</v>
      </c>
      <c r="DG110" s="116">
        <f t="shared" si="314"/>
        <v>0</v>
      </c>
      <c r="DH110" s="115"/>
      <c r="DI110" s="116">
        <f t="shared" si="315"/>
        <v>0</v>
      </c>
      <c r="DJ110" s="115"/>
      <c r="DK110" s="116">
        <f t="shared" si="316"/>
        <v>0</v>
      </c>
      <c r="DL110" s="116"/>
      <c r="DM110" s="116"/>
      <c r="DN110" s="116">
        <f t="shared" si="317"/>
        <v>20</v>
      </c>
      <c r="DO110" s="116">
        <f t="shared" si="317"/>
        <v>1763586.7496799999</v>
      </c>
    </row>
    <row r="111" spans="1:119" s="37" customFormat="1" ht="47.25" customHeight="1" x14ac:dyDescent="0.25">
      <c r="A111" s="89"/>
      <c r="B111" s="109">
        <v>83</v>
      </c>
      <c r="C111" s="290" t="s">
        <v>310</v>
      </c>
      <c r="D111" s="152" t="s">
        <v>311</v>
      </c>
      <c r="E111" s="93">
        <v>24257</v>
      </c>
      <c r="F111" s="139">
        <v>1.61</v>
      </c>
      <c r="G111" s="131">
        <v>1</v>
      </c>
      <c r="H111" s="101"/>
      <c r="I111" s="101"/>
      <c r="J111" s="101"/>
      <c r="K111" s="65"/>
      <c r="L111" s="113">
        <v>1.4</v>
      </c>
      <c r="M111" s="113">
        <v>1.68</v>
      </c>
      <c r="N111" s="113">
        <v>2.23</v>
      </c>
      <c r="O111" s="114">
        <v>2.57</v>
      </c>
      <c r="P111" s="115">
        <v>0</v>
      </c>
      <c r="Q111" s="116">
        <f>(P111*$E111*$F111*$G111*$L111*$Q$13)</f>
        <v>0</v>
      </c>
      <c r="R111" s="138">
        <v>0</v>
      </c>
      <c r="S111" s="115">
        <f t="shared" si="319"/>
        <v>0</v>
      </c>
      <c r="T111" s="115">
        <v>0</v>
      </c>
      <c r="U111" s="116">
        <f t="shared" si="272"/>
        <v>0</v>
      </c>
      <c r="V111" s="115"/>
      <c r="W111" s="116">
        <f t="shared" si="273"/>
        <v>0</v>
      </c>
      <c r="X111" s="115"/>
      <c r="Y111" s="116">
        <f t="shared" si="274"/>
        <v>0</v>
      </c>
      <c r="Z111" s="116"/>
      <c r="AA111" s="116"/>
      <c r="AB111" s="115"/>
      <c r="AC111" s="116"/>
      <c r="AD111" s="115"/>
      <c r="AE111" s="116"/>
      <c r="AF111" s="115"/>
      <c r="AG111" s="116">
        <f t="shared" si="276"/>
        <v>0</v>
      </c>
      <c r="AH111" s="115"/>
      <c r="AI111" s="116"/>
      <c r="AJ111" s="117"/>
      <c r="AK111" s="116"/>
      <c r="AL111" s="115">
        <v>0</v>
      </c>
      <c r="AM111" s="116"/>
      <c r="AN111" s="115"/>
      <c r="AO111" s="115"/>
      <c r="AP111" s="115"/>
      <c r="AQ111" s="116">
        <f t="shared" si="280"/>
        <v>0</v>
      </c>
      <c r="AR111" s="123"/>
      <c r="AS111" s="116">
        <f t="shared" si="281"/>
        <v>0</v>
      </c>
      <c r="AT111" s="115">
        <v>0</v>
      </c>
      <c r="AU111" s="115"/>
      <c r="AV111" s="115"/>
      <c r="AW111" s="116"/>
      <c r="AX111" s="115"/>
      <c r="AY111" s="115">
        <f t="shared" si="284"/>
        <v>0</v>
      </c>
      <c r="AZ111" s="115"/>
      <c r="BA111" s="116"/>
      <c r="BB111" s="115"/>
      <c r="BC111" s="116"/>
      <c r="BD111" s="115"/>
      <c r="BE111" s="116"/>
      <c r="BF111" s="115"/>
      <c r="BG111" s="116"/>
      <c r="BH111" s="115"/>
      <c r="BI111" s="116">
        <f t="shared" si="289"/>
        <v>0</v>
      </c>
      <c r="BJ111" s="115">
        <v>0</v>
      </c>
      <c r="BK111" s="116">
        <f t="shared" si="290"/>
        <v>0</v>
      </c>
      <c r="BL111" s="115"/>
      <c r="BM111" s="116"/>
      <c r="BN111" s="115"/>
      <c r="BO111" s="116"/>
      <c r="BP111" s="115">
        <v>25</v>
      </c>
      <c r="BQ111" s="116">
        <f t="shared" si="293"/>
        <v>1640258.34</v>
      </c>
      <c r="BR111" s="115"/>
      <c r="BS111" s="116"/>
      <c r="BT111" s="115"/>
      <c r="BU111" s="116">
        <f t="shared" si="295"/>
        <v>0</v>
      </c>
      <c r="BV111" s="115">
        <v>0</v>
      </c>
      <c r="BW111" s="124">
        <f t="shared" si="296"/>
        <v>0</v>
      </c>
      <c r="BX111" s="115"/>
      <c r="BY111" s="116"/>
      <c r="BZ111" s="115"/>
      <c r="CA111" s="116"/>
      <c r="CB111" s="115"/>
      <c r="CC111" s="116"/>
      <c r="CD111" s="115"/>
      <c r="CE111" s="116">
        <f t="shared" si="300"/>
        <v>0</v>
      </c>
      <c r="CF111" s="115"/>
      <c r="CG111" s="116"/>
      <c r="CH111" s="115"/>
      <c r="CI111" s="116"/>
      <c r="CJ111" s="115"/>
      <c r="CK111" s="116"/>
      <c r="CL111" s="115"/>
      <c r="CM111" s="116"/>
      <c r="CN111" s="115">
        <v>0</v>
      </c>
      <c r="CO111" s="116">
        <f t="shared" si="305"/>
        <v>0</v>
      </c>
      <c r="CP111" s="115"/>
      <c r="CQ111" s="116"/>
      <c r="CR111" s="115">
        <v>0</v>
      </c>
      <c r="CS111" s="116">
        <f t="shared" si="307"/>
        <v>0</v>
      </c>
      <c r="CT111" s="115"/>
      <c r="CU111" s="116"/>
      <c r="CV111" s="115">
        <v>0</v>
      </c>
      <c r="CW111" s="116"/>
      <c r="CX111" s="123"/>
      <c r="CY111" s="115"/>
      <c r="CZ111" s="115"/>
      <c r="DA111" s="124"/>
      <c r="DB111" s="115">
        <v>0</v>
      </c>
      <c r="DC111" s="116">
        <f t="shared" si="312"/>
        <v>0</v>
      </c>
      <c r="DD111" s="125"/>
      <c r="DE111" s="115"/>
      <c r="DF111" s="115"/>
      <c r="DG111" s="116">
        <f t="shared" si="314"/>
        <v>0</v>
      </c>
      <c r="DH111" s="115"/>
      <c r="DI111" s="116"/>
      <c r="DJ111" s="115"/>
      <c r="DK111" s="116"/>
      <c r="DL111" s="116"/>
      <c r="DM111" s="116"/>
      <c r="DN111" s="116">
        <f t="shared" si="317"/>
        <v>25</v>
      </c>
      <c r="DO111" s="116">
        <f t="shared" si="317"/>
        <v>1640258.34</v>
      </c>
    </row>
    <row r="112" spans="1:119" s="37" customFormat="1" ht="43.5" customHeight="1" x14ac:dyDescent="0.25">
      <c r="A112" s="89"/>
      <c r="B112" s="109">
        <v>84</v>
      </c>
      <c r="C112" s="290" t="s">
        <v>312</v>
      </c>
      <c r="D112" s="152" t="s">
        <v>313</v>
      </c>
      <c r="E112" s="93">
        <v>24257</v>
      </c>
      <c r="F112" s="139">
        <v>2.99</v>
      </c>
      <c r="G112" s="131">
        <v>1</v>
      </c>
      <c r="H112" s="101"/>
      <c r="I112" s="101"/>
      <c r="J112" s="101"/>
      <c r="K112" s="65"/>
      <c r="L112" s="113">
        <v>1.4</v>
      </c>
      <c r="M112" s="113">
        <v>1.68</v>
      </c>
      <c r="N112" s="113">
        <v>2.23</v>
      </c>
      <c r="O112" s="114">
        <v>2.57</v>
      </c>
      <c r="P112" s="115">
        <v>2</v>
      </c>
      <c r="Q112" s="116">
        <f t="shared" si="318"/>
        <v>223387.56440000003</v>
      </c>
      <c r="R112" s="138">
        <v>5</v>
      </c>
      <c r="S112" s="115">
        <f t="shared" si="319"/>
        <v>558468.91100000008</v>
      </c>
      <c r="T112" s="115">
        <v>0</v>
      </c>
      <c r="U112" s="116">
        <f t="shared" si="272"/>
        <v>0</v>
      </c>
      <c r="V112" s="115"/>
      <c r="W112" s="116">
        <f t="shared" si="273"/>
        <v>0</v>
      </c>
      <c r="X112" s="115"/>
      <c r="Y112" s="116">
        <f t="shared" si="274"/>
        <v>0</v>
      </c>
      <c r="Z112" s="116"/>
      <c r="AA112" s="116"/>
      <c r="AB112" s="115"/>
      <c r="AC112" s="116"/>
      <c r="AD112" s="115"/>
      <c r="AE112" s="116"/>
      <c r="AF112" s="115"/>
      <c r="AG112" s="116">
        <f t="shared" si="276"/>
        <v>0</v>
      </c>
      <c r="AH112" s="115"/>
      <c r="AI112" s="116"/>
      <c r="AJ112" s="117"/>
      <c r="AK112" s="116"/>
      <c r="AL112" s="115">
        <v>0</v>
      </c>
      <c r="AM112" s="116"/>
      <c r="AN112" s="115"/>
      <c r="AO112" s="115"/>
      <c r="AP112" s="115">
        <v>5</v>
      </c>
      <c r="AQ112" s="116">
        <f t="shared" si="280"/>
        <v>670162.6932000001</v>
      </c>
      <c r="AR112" s="123"/>
      <c r="AS112" s="116">
        <f t="shared" si="281"/>
        <v>0</v>
      </c>
      <c r="AT112" s="115">
        <v>0</v>
      </c>
      <c r="AU112" s="115"/>
      <c r="AV112" s="115"/>
      <c r="AW112" s="116"/>
      <c r="AX112" s="115"/>
      <c r="AY112" s="115">
        <f t="shared" si="284"/>
        <v>0</v>
      </c>
      <c r="AZ112" s="115"/>
      <c r="BA112" s="116"/>
      <c r="BB112" s="115"/>
      <c r="BC112" s="116"/>
      <c r="BD112" s="115"/>
      <c r="BE112" s="116"/>
      <c r="BF112" s="115"/>
      <c r="BG112" s="116"/>
      <c r="BH112" s="115">
        <v>1</v>
      </c>
      <c r="BI112" s="116">
        <f t="shared" si="289"/>
        <v>121847.76240000001</v>
      </c>
      <c r="BJ112" s="115">
        <v>2</v>
      </c>
      <c r="BK112" s="116">
        <f t="shared" si="290"/>
        <v>268065.07728000003</v>
      </c>
      <c r="BL112" s="115"/>
      <c r="BM112" s="116"/>
      <c r="BN112" s="115"/>
      <c r="BO112" s="116"/>
      <c r="BP112" s="115">
        <v>0</v>
      </c>
      <c r="BQ112" s="116">
        <f t="shared" si="293"/>
        <v>0</v>
      </c>
      <c r="BR112" s="115"/>
      <c r="BS112" s="116"/>
      <c r="BT112" s="115"/>
      <c r="BU112" s="116">
        <f t="shared" si="295"/>
        <v>0</v>
      </c>
      <c r="BV112" s="115">
        <v>0</v>
      </c>
      <c r="BW112" s="124">
        <f t="shared" si="296"/>
        <v>0</v>
      </c>
      <c r="BX112" s="115"/>
      <c r="BY112" s="116"/>
      <c r="BZ112" s="115"/>
      <c r="CA112" s="116"/>
      <c r="CB112" s="115"/>
      <c r="CC112" s="116"/>
      <c r="CD112" s="115"/>
      <c r="CE112" s="116"/>
      <c r="CF112" s="115"/>
      <c r="CG112" s="116"/>
      <c r="CH112" s="115"/>
      <c r="CI112" s="116"/>
      <c r="CJ112" s="115"/>
      <c r="CK112" s="116"/>
      <c r="CL112" s="115"/>
      <c r="CM112" s="116"/>
      <c r="CN112" s="115">
        <v>0</v>
      </c>
      <c r="CO112" s="116">
        <f t="shared" si="305"/>
        <v>0</v>
      </c>
      <c r="CP112" s="115"/>
      <c r="CQ112" s="116"/>
      <c r="CR112" s="115">
        <v>0</v>
      </c>
      <c r="CS112" s="116">
        <f t="shared" si="307"/>
        <v>0</v>
      </c>
      <c r="CT112" s="115"/>
      <c r="CU112" s="116"/>
      <c r="CV112" s="115">
        <v>0</v>
      </c>
      <c r="CW112" s="116"/>
      <c r="CX112" s="123"/>
      <c r="CY112" s="115"/>
      <c r="CZ112" s="115"/>
      <c r="DA112" s="124"/>
      <c r="DB112" s="115">
        <v>0</v>
      </c>
      <c r="DC112" s="116">
        <f t="shared" si="312"/>
        <v>0</v>
      </c>
      <c r="DD112" s="125"/>
      <c r="DE112" s="115"/>
      <c r="DF112" s="115"/>
      <c r="DG112" s="116">
        <f t="shared" si="314"/>
        <v>0</v>
      </c>
      <c r="DH112" s="115"/>
      <c r="DI112" s="116"/>
      <c r="DJ112" s="115"/>
      <c r="DK112" s="116"/>
      <c r="DL112" s="116"/>
      <c r="DM112" s="116"/>
      <c r="DN112" s="116">
        <f t="shared" si="317"/>
        <v>15</v>
      </c>
      <c r="DO112" s="116">
        <f t="shared" si="317"/>
        <v>1841932.0082800002</v>
      </c>
    </row>
    <row r="113" spans="1:119" s="37" customFormat="1" ht="45.75" customHeight="1" x14ac:dyDescent="0.25">
      <c r="A113" s="89"/>
      <c r="B113" s="109">
        <v>85</v>
      </c>
      <c r="C113" s="290" t="s">
        <v>314</v>
      </c>
      <c r="D113" s="152" t="s">
        <v>315</v>
      </c>
      <c r="E113" s="93">
        <v>24257</v>
      </c>
      <c r="F113" s="139">
        <v>3.54</v>
      </c>
      <c r="G113" s="131">
        <v>1</v>
      </c>
      <c r="H113" s="101"/>
      <c r="I113" s="101"/>
      <c r="J113" s="101"/>
      <c r="K113" s="65"/>
      <c r="L113" s="113">
        <v>1.4</v>
      </c>
      <c r="M113" s="113">
        <v>1.68</v>
      </c>
      <c r="N113" s="113">
        <v>2.23</v>
      </c>
      <c r="O113" s="114">
        <v>2.57</v>
      </c>
      <c r="P113" s="115">
        <v>2</v>
      </c>
      <c r="Q113" s="116">
        <f>(P113*$E113*$F113*$G113*$L113*$Q$13)</f>
        <v>264478.92240000004</v>
      </c>
      <c r="R113" s="138">
        <v>10</v>
      </c>
      <c r="S113" s="115">
        <f t="shared" si="319"/>
        <v>1322394.612</v>
      </c>
      <c r="T113" s="115">
        <v>0</v>
      </c>
      <c r="U113" s="116">
        <f t="shared" si="272"/>
        <v>0</v>
      </c>
      <c r="V113" s="115"/>
      <c r="W113" s="116">
        <f t="shared" si="273"/>
        <v>0</v>
      </c>
      <c r="X113" s="115"/>
      <c r="Y113" s="116">
        <f t="shared" si="274"/>
        <v>0</v>
      </c>
      <c r="Z113" s="116"/>
      <c r="AA113" s="116"/>
      <c r="AB113" s="115"/>
      <c r="AC113" s="116"/>
      <c r="AD113" s="115"/>
      <c r="AE113" s="116"/>
      <c r="AF113" s="115">
        <v>3</v>
      </c>
      <c r="AG113" s="116">
        <f t="shared" si="276"/>
        <v>396718.38360000006</v>
      </c>
      <c r="AH113" s="115"/>
      <c r="AI113" s="116"/>
      <c r="AJ113" s="117"/>
      <c r="AK113" s="116"/>
      <c r="AL113" s="115">
        <v>0</v>
      </c>
      <c r="AM113" s="116"/>
      <c r="AN113" s="115"/>
      <c r="AO113" s="115"/>
      <c r="AP113" s="115">
        <v>0</v>
      </c>
      <c r="AQ113" s="116">
        <f t="shared" si="280"/>
        <v>0</v>
      </c>
      <c r="AR113" s="123"/>
      <c r="AS113" s="116">
        <f t="shared" si="281"/>
        <v>0</v>
      </c>
      <c r="AT113" s="115">
        <v>0</v>
      </c>
      <c r="AU113" s="115"/>
      <c r="AV113" s="115"/>
      <c r="AW113" s="116"/>
      <c r="AX113" s="115"/>
      <c r="AY113" s="115">
        <f t="shared" si="284"/>
        <v>0</v>
      </c>
      <c r="AZ113" s="115"/>
      <c r="BA113" s="116"/>
      <c r="BB113" s="115"/>
      <c r="BC113" s="116"/>
      <c r="BD113" s="115"/>
      <c r="BE113" s="116"/>
      <c r="BF113" s="115"/>
      <c r="BG113" s="116"/>
      <c r="BH113" s="115"/>
      <c r="BI113" s="116"/>
      <c r="BJ113" s="115">
        <v>0</v>
      </c>
      <c r="BK113" s="116"/>
      <c r="BL113" s="115"/>
      <c r="BM113" s="116"/>
      <c r="BN113" s="115"/>
      <c r="BO113" s="116"/>
      <c r="BP113" s="115">
        <v>0</v>
      </c>
      <c r="BQ113" s="116"/>
      <c r="BR113" s="115"/>
      <c r="BS113" s="116"/>
      <c r="BT113" s="115"/>
      <c r="BU113" s="116"/>
      <c r="BV113" s="115"/>
      <c r="BW113" s="124">
        <f>(BV113*$E113*$F113*$G113*$M113*$BW$13)</f>
        <v>0</v>
      </c>
      <c r="BX113" s="115"/>
      <c r="BY113" s="116"/>
      <c r="BZ113" s="115"/>
      <c r="CA113" s="116"/>
      <c r="CB113" s="115"/>
      <c r="CC113" s="116"/>
      <c r="CD113" s="115"/>
      <c r="CE113" s="116"/>
      <c r="CF113" s="115"/>
      <c r="CG113" s="116"/>
      <c r="CH113" s="115"/>
      <c r="CI113" s="116"/>
      <c r="CJ113" s="115"/>
      <c r="CK113" s="116"/>
      <c r="CL113" s="115"/>
      <c r="CM113" s="116"/>
      <c r="CN113" s="115">
        <v>0</v>
      </c>
      <c r="CO113" s="116"/>
      <c r="CP113" s="115"/>
      <c r="CQ113" s="116"/>
      <c r="CR113" s="115">
        <v>0</v>
      </c>
      <c r="CS113" s="116"/>
      <c r="CT113" s="115"/>
      <c r="CU113" s="116"/>
      <c r="CV113" s="115">
        <v>0</v>
      </c>
      <c r="CW113" s="116"/>
      <c r="CX113" s="123"/>
      <c r="CY113" s="115"/>
      <c r="CZ113" s="115"/>
      <c r="DA113" s="124"/>
      <c r="DB113" s="115">
        <v>3</v>
      </c>
      <c r="DC113" s="116">
        <f t="shared" si="312"/>
        <v>432783.6912</v>
      </c>
      <c r="DD113" s="125"/>
      <c r="DE113" s="115"/>
      <c r="DF113" s="115"/>
      <c r="DG113" s="116"/>
      <c r="DH113" s="115"/>
      <c r="DI113" s="116"/>
      <c r="DJ113" s="115"/>
      <c r="DK113" s="116"/>
      <c r="DL113" s="116"/>
      <c r="DM113" s="116"/>
      <c r="DN113" s="116">
        <f t="shared" si="317"/>
        <v>18</v>
      </c>
      <c r="DO113" s="116">
        <f t="shared" si="317"/>
        <v>2416375.6091999998</v>
      </c>
    </row>
    <row r="114" spans="1:119" s="37" customFormat="1" ht="15.75" customHeight="1" x14ac:dyDescent="0.25">
      <c r="A114" s="102">
        <v>14</v>
      </c>
      <c r="B114" s="134"/>
      <c r="C114" s="135"/>
      <c r="D114" s="153" t="s">
        <v>316</v>
      </c>
      <c r="E114" s="103">
        <v>24257</v>
      </c>
      <c r="F114" s="136">
        <v>1.36</v>
      </c>
      <c r="G114" s="104"/>
      <c r="H114" s="101"/>
      <c r="I114" s="101"/>
      <c r="J114" s="101"/>
      <c r="K114" s="105"/>
      <c r="L114" s="106">
        <v>1.4</v>
      </c>
      <c r="M114" s="106">
        <v>1.68</v>
      </c>
      <c r="N114" s="106">
        <v>2.23</v>
      </c>
      <c r="O114" s="107">
        <v>2.57</v>
      </c>
      <c r="P114" s="100">
        <f>SUM(P115:P117)</f>
        <v>268</v>
      </c>
      <c r="Q114" s="100">
        <f t="shared" ref="Q114:CB114" si="320">SUM(Q115:Q117)</f>
        <v>14644144.956</v>
      </c>
      <c r="R114" s="100">
        <f t="shared" si="320"/>
        <v>25</v>
      </c>
      <c r="S114" s="100">
        <f t="shared" si="320"/>
        <v>1588503.6048000001</v>
      </c>
      <c r="T114" s="100">
        <f t="shared" si="320"/>
        <v>98</v>
      </c>
      <c r="U114" s="100">
        <f t="shared" si="320"/>
        <v>5643735.6934560006</v>
      </c>
      <c r="V114" s="100">
        <f t="shared" si="320"/>
        <v>2</v>
      </c>
      <c r="W114" s="100">
        <f t="shared" si="320"/>
        <v>145479.70802399999</v>
      </c>
      <c r="X114" s="100">
        <f t="shared" si="320"/>
        <v>21</v>
      </c>
      <c r="Y114" s="100">
        <f t="shared" si="320"/>
        <v>1986852.0588</v>
      </c>
      <c r="Z114" s="100"/>
      <c r="AA114" s="100"/>
      <c r="AB114" s="100">
        <f t="shared" si="320"/>
        <v>0</v>
      </c>
      <c r="AC114" s="100">
        <f t="shared" si="320"/>
        <v>0</v>
      </c>
      <c r="AD114" s="100">
        <f t="shared" si="320"/>
        <v>0</v>
      </c>
      <c r="AE114" s="100">
        <f t="shared" si="320"/>
        <v>0</v>
      </c>
      <c r="AF114" s="100">
        <f t="shared" si="320"/>
        <v>122</v>
      </c>
      <c r="AG114" s="100">
        <f t="shared" si="320"/>
        <v>6024842.0777999992</v>
      </c>
      <c r="AH114" s="100">
        <f t="shared" si="320"/>
        <v>0</v>
      </c>
      <c r="AI114" s="100">
        <f t="shared" si="320"/>
        <v>0</v>
      </c>
      <c r="AJ114" s="100">
        <f t="shared" si="320"/>
        <v>0</v>
      </c>
      <c r="AK114" s="100">
        <f t="shared" si="320"/>
        <v>0</v>
      </c>
      <c r="AL114" s="100">
        <f t="shared" si="320"/>
        <v>923</v>
      </c>
      <c r="AM114" s="100">
        <f t="shared" si="320"/>
        <v>49133174.479199991</v>
      </c>
      <c r="AN114" s="100">
        <f t="shared" si="320"/>
        <v>57</v>
      </c>
      <c r="AO114" s="100">
        <f t="shared" si="320"/>
        <v>2894088.1158000003</v>
      </c>
      <c r="AP114" s="100">
        <f t="shared" si="320"/>
        <v>160</v>
      </c>
      <c r="AQ114" s="100">
        <f t="shared" si="320"/>
        <v>8978427.7631999999</v>
      </c>
      <c r="AR114" s="100">
        <f t="shared" si="320"/>
        <v>14</v>
      </c>
      <c r="AS114" s="100">
        <f t="shared" si="320"/>
        <v>1536993.3801599997</v>
      </c>
      <c r="AT114" s="100">
        <f t="shared" si="320"/>
        <v>27</v>
      </c>
      <c r="AU114" s="100">
        <f t="shared" si="320"/>
        <v>1274389.0387200001</v>
      </c>
      <c r="AV114" s="100">
        <f t="shared" si="320"/>
        <v>0</v>
      </c>
      <c r="AW114" s="100">
        <f t="shared" si="320"/>
        <v>0</v>
      </c>
      <c r="AX114" s="100">
        <f t="shared" si="320"/>
        <v>0</v>
      </c>
      <c r="AY114" s="100">
        <f t="shared" si="320"/>
        <v>0</v>
      </c>
      <c r="AZ114" s="100">
        <f t="shared" si="320"/>
        <v>0</v>
      </c>
      <c r="BA114" s="100">
        <f t="shared" si="320"/>
        <v>0</v>
      </c>
      <c r="BB114" s="100">
        <f t="shared" si="320"/>
        <v>0</v>
      </c>
      <c r="BC114" s="100">
        <f t="shared" si="320"/>
        <v>0</v>
      </c>
      <c r="BD114" s="100">
        <f t="shared" si="320"/>
        <v>0</v>
      </c>
      <c r="BE114" s="100">
        <f t="shared" si="320"/>
        <v>0</v>
      </c>
      <c r="BF114" s="100">
        <f t="shared" si="320"/>
        <v>0</v>
      </c>
      <c r="BG114" s="100">
        <f t="shared" si="320"/>
        <v>0</v>
      </c>
      <c r="BH114" s="100">
        <f t="shared" si="320"/>
        <v>11</v>
      </c>
      <c r="BI114" s="100">
        <f t="shared" si="320"/>
        <v>652843.19519999996</v>
      </c>
      <c r="BJ114" s="100">
        <f t="shared" si="320"/>
        <v>0</v>
      </c>
      <c r="BK114" s="100">
        <f t="shared" si="320"/>
        <v>0</v>
      </c>
      <c r="BL114" s="100">
        <f t="shared" si="320"/>
        <v>0</v>
      </c>
      <c r="BM114" s="100">
        <f t="shared" si="320"/>
        <v>0</v>
      </c>
      <c r="BN114" s="100">
        <f t="shared" si="320"/>
        <v>0</v>
      </c>
      <c r="BO114" s="100">
        <f t="shared" si="320"/>
        <v>0</v>
      </c>
      <c r="BP114" s="100">
        <f t="shared" si="320"/>
        <v>18</v>
      </c>
      <c r="BQ114" s="100">
        <f t="shared" si="320"/>
        <v>1117413.2592</v>
      </c>
      <c r="BR114" s="100">
        <f t="shared" si="320"/>
        <v>0</v>
      </c>
      <c r="BS114" s="100">
        <f t="shared" si="320"/>
        <v>0</v>
      </c>
      <c r="BT114" s="100">
        <f t="shared" si="320"/>
        <v>5</v>
      </c>
      <c r="BU114" s="100">
        <f t="shared" si="320"/>
        <v>272873.78495999996</v>
      </c>
      <c r="BV114" s="100">
        <f t="shared" si="320"/>
        <v>29</v>
      </c>
      <c r="BW114" s="100">
        <f t="shared" si="320"/>
        <v>1348720.24896</v>
      </c>
      <c r="BX114" s="100">
        <f t="shared" si="320"/>
        <v>0</v>
      </c>
      <c r="BY114" s="100">
        <f t="shared" si="320"/>
        <v>0</v>
      </c>
      <c r="BZ114" s="100">
        <f t="shared" si="320"/>
        <v>0</v>
      </c>
      <c r="CA114" s="100">
        <f t="shared" si="320"/>
        <v>0</v>
      </c>
      <c r="CB114" s="100">
        <f t="shared" si="320"/>
        <v>84</v>
      </c>
      <c r="CC114" s="100">
        <f t="shared" ref="CC114:DO114" si="321">SUM(CC115:CC117)</f>
        <v>3924394.4879999994</v>
      </c>
      <c r="CD114" s="100">
        <f t="shared" si="321"/>
        <v>5</v>
      </c>
      <c r="CE114" s="100">
        <f t="shared" si="321"/>
        <v>281187.14399999997</v>
      </c>
      <c r="CF114" s="100">
        <f t="shared" si="321"/>
        <v>0</v>
      </c>
      <c r="CG114" s="100">
        <f t="shared" si="321"/>
        <v>0</v>
      </c>
      <c r="CH114" s="100">
        <f t="shared" si="321"/>
        <v>0</v>
      </c>
      <c r="CI114" s="100">
        <f t="shared" si="321"/>
        <v>0</v>
      </c>
      <c r="CJ114" s="100">
        <f t="shared" si="321"/>
        <v>20</v>
      </c>
      <c r="CK114" s="100">
        <f t="shared" si="321"/>
        <v>945440.83199999994</v>
      </c>
      <c r="CL114" s="100">
        <f t="shared" si="321"/>
        <v>18</v>
      </c>
      <c r="CM114" s="100">
        <f t="shared" si="321"/>
        <v>880238.01599999995</v>
      </c>
      <c r="CN114" s="100">
        <f t="shared" si="321"/>
        <v>31</v>
      </c>
      <c r="CO114" s="100">
        <f t="shared" si="321"/>
        <v>1328099.8584</v>
      </c>
      <c r="CP114" s="100">
        <f t="shared" si="321"/>
        <v>2</v>
      </c>
      <c r="CQ114" s="100">
        <f t="shared" si="321"/>
        <v>118180.10399999999</v>
      </c>
      <c r="CR114" s="100">
        <f t="shared" si="321"/>
        <v>43</v>
      </c>
      <c r="CS114" s="100">
        <f t="shared" si="321"/>
        <v>2168808.6672</v>
      </c>
      <c r="CT114" s="100">
        <f t="shared" si="321"/>
        <v>5</v>
      </c>
      <c r="CU114" s="100">
        <f t="shared" si="321"/>
        <v>244510.56</v>
      </c>
      <c r="CV114" s="100">
        <f t="shared" si="321"/>
        <v>0</v>
      </c>
      <c r="CW114" s="100">
        <f t="shared" si="321"/>
        <v>0</v>
      </c>
      <c r="CX114" s="100">
        <f t="shared" si="321"/>
        <v>0</v>
      </c>
      <c r="CY114" s="100">
        <f t="shared" si="321"/>
        <v>0</v>
      </c>
      <c r="CZ114" s="100">
        <f t="shared" si="321"/>
        <v>0</v>
      </c>
      <c r="DA114" s="100">
        <f t="shared" si="321"/>
        <v>0</v>
      </c>
      <c r="DB114" s="100">
        <f t="shared" si="321"/>
        <v>0</v>
      </c>
      <c r="DC114" s="100">
        <f t="shared" si="321"/>
        <v>0</v>
      </c>
      <c r="DD114" s="100">
        <f t="shared" si="321"/>
        <v>0</v>
      </c>
      <c r="DE114" s="100">
        <f t="shared" si="321"/>
        <v>0</v>
      </c>
      <c r="DF114" s="100">
        <f t="shared" si="321"/>
        <v>4</v>
      </c>
      <c r="DG114" s="100">
        <f t="shared" si="321"/>
        <v>283632.24959999998</v>
      </c>
      <c r="DH114" s="100">
        <f t="shared" si="321"/>
        <v>0</v>
      </c>
      <c r="DI114" s="100">
        <f t="shared" si="321"/>
        <v>0</v>
      </c>
      <c r="DJ114" s="100">
        <f t="shared" si="321"/>
        <v>1</v>
      </c>
      <c r="DK114" s="100">
        <f t="shared" si="321"/>
        <v>86777.962079999998</v>
      </c>
      <c r="DL114" s="100">
        <f t="shared" si="321"/>
        <v>0</v>
      </c>
      <c r="DM114" s="100">
        <f t="shared" si="321"/>
        <v>0</v>
      </c>
      <c r="DN114" s="100">
        <f t="shared" si="321"/>
        <v>1993</v>
      </c>
      <c r="DO114" s="100">
        <f t="shared" si="321"/>
        <v>107503751.24555996</v>
      </c>
    </row>
    <row r="115" spans="1:119" s="37" customFormat="1" ht="30" customHeight="1" x14ac:dyDescent="0.25">
      <c r="A115" s="89"/>
      <c r="B115" s="109">
        <v>86</v>
      </c>
      <c r="C115" s="110" t="s">
        <v>317</v>
      </c>
      <c r="D115" s="152" t="s">
        <v>318</v>
      </c>
      <c r="E115" s="93">
        <v>24257</v>
      </c>
      <c r="F115" s="112">
        <v>0.84</v>
      </c>
      <c r="G115" s="131">
        <v>1</v>
      </c>
      <c r="H115" s="101"/>
      <c r="I115" s="101"/>
      <c r="J115" s="101"/>
      <c r="K115" s="65"/>
      <c r="L115" s="113">
        <v>1.4</v>
      </c>
      <c r="M115" s="113">
        <v>1.68</v>
      </c>
      <c r="N115" s="113">
        <v>2.23</v>
      </c>
      <c r="O115" s="114">
        <v>2.57</v>
      </c>
      <c r="P115" s="115">
        <v>93</v>
      </c>
      <c r="Q115" s="116">
        <f>(P115*$E115*$F115*$G115*$L115)</f>
        <v>2652939.5759999994</v>
      </c>
      <c r="R115" s="115">
        <v>1</v>
      </c>
      <c r="S115" s="115">
        <f>(R115*$E115*$F115*$G115*$L115)</f>
        <v>28526.232</v>
      </c>
      <c r="T115" s="115">
        <v>35</v>
      </c>
      <c r="U115" s="116">
        <f>(T115*$E115*$F115*$G115*$L115)</f>
        <v>998418.11999999988</v>
      </c>
      <c r="V115" s="115"/>
      <c r="W115" s="116">
        <f>(V115*$E115*$F115*$G115*$L115)</f>
        <v>0</v>
      </c>
      <c r="X115" s="115">
        <v>0</v>
      </c>
      <c r="Y115" s="116">
        <f>(X115*$E115*$F115*$G115*$L115)</f>
        <v>0</v>
      </c>
      <c r="Z115" s="116"/>
      <c r="AA115" s="116"/>
      <c r="AB115" s="115"/>
      <c r="AC115" s="116">
        <f>(AB115*$E115*$F115*$G115*$L115)</f>
        <v>0</v>
      </c>
      <c r="AD115" s="115"/>
      <c r="AE115" s="116"/>
      <c r="AF115" s="115">
        <v>53</v>
      </c>
      <c r="AG115" s="116">
        <f>(AF115*$E115*$F115*$G115*$L115)</f>
        <v>1511890.2959999999</v>
      </c>
      <c r="AH115" s="115"/>
      <c r="AI115" s="116"/>
      <c r="AJ115" s="117"/>
      <c r="AK115" s="116">
        <f>(AJ115*$E115*$F115*$G115*$L115*$AK$13)</f>
        <v>0</v>
      </c>
      <c r="AL115" s="115">
        <v>307</v>
      </c>
      <c r="AM115" s="116">
        <f>(AL115*$E115*$F115*$G115*$L115)</f>
        <v>8757553.2239999995</v>
      </c>
      <c r="AN115" s="115">
        <v>23</v>
      </c>
      <c r="AO115" s="115">
        <f>(AN115*$E115*$F115*$G115*$L115)</f>
        <v>656103.33599999989</v>
      </c>
      <c r="AP115" s="115">
        <v>80</v>
      </c>
      <c r="AQ115" s="116">
        <f>(AP115*$E115*$F115*$G115*$M115)</f>
        <v>2738518.2719999999</v>
      </c>
      <c r="AR115" s="123">
        <v>3</v>
      </c>
      <c r="AS115" s="116">
        <f>(AR115*$E115*$F115*$G115*$M115)</f>
        <v>102694.43519999999</v>
      </c>
      <c r="AT115" s="115">
        <v>19</v>
      </c>
      <c r="AU115" s="122">
        <f>(AT115*$E115*$F115*$G115*$M115)</f>
        <v>650398.08959999995</v>
      </c>
      <c r="AV115" s="115"/>
      <c r="AW115" s="116">
        <f>(AV115*$E115*$F115*$G115*$L115*$AW$13)</f>
        <v>0</v>
      </c>
      <c r="AX115" s="115"/>
      <c r="AY115" s="115">
        <f>(AX115*$E115*$F115*$G115*$L115*$AY$13)</f>
        <v>0</v>
      </c>
      <c r="AZ115" s="115"/>
      <c r="BA115" s="116">
        <f>(AZ115*$E115*$F115*$G115*$L115*$BA$13)</f>
        <v>0</v>
      </c>
      <c r="BB115" s="115">
        <v>0</v>
      </c>
      <c r="BC115" s="116">
        <f>(BB115*$E115*$F115*$G115*$L115)</f>
        <v>0</v>
      </c>
      <c r="BD115" s="115">
        <v>0</v>
      </c>
      <c r="BE115" s="116">
        <f>(BD115*$E115*$F115*$G115*$L115*$BE$13)</f>
        <v>0</v>
      </c>
      <c r="BF115" s="115">
        <v>0</v>
      </c>
      <c r="BG115" s="116"/>
      <c r="BH115" s="115">
        <v>3</v>
      </c>
      <c r="BI115" s="116">
        <f>(BH115*$E115*$F115*$G115*$L115)</f>
        <v>85578.695999999996</v>
      </c>
      <c r="BJ115" s="115"/>
      <c r="BK115" s="116">
        <f>(BJ115*$E115*$F115*$G115*$M115)</f>
        <v>0</v>
      </c>
      <c r="BL115" s="115">
        <v>0</v>
      </c>
      <c r="BM115" s="116">
        <f>(BL115*$E115*$F115*$G115*$M115)</f>
        <v>0</v>
      </c>
      <c r="BN115" s="115">
        <v>0</v>
      </c>
      <c r="BO115" s="116">
        <f>(BN115*$E115*$F115*$G115*$M115)</f>
        <v>0</v>
      </c>
      <c r="BP115" s="115">
        <v>6</v>
      </c>
      <c r="BQ115" s="116">
        <f>(BP115*$E115*$F115*$G115*$M115)</f>
        <v>205388.87039999999</v>
      </c>
      <c r="BR115" s="115"/>
      <c r="BS115" s="116">
        <f>(BR115*$E115*$F115*$G115*$M115)</f>
        <v>0</v>
      </c>
      <c r="BT115" s="115">
        <v>3</v>
      </c>
      <c r="BU115" s="116">
        <f>(BT115*$E115*$F115*$G115*$M115)</f>
        <v>102694.43519999999</v>
      </c>
      <c r="BV115" s="115">
        <v>22</v>
      </c>
      <c r="BW115" s="124">
        <f>(BV115*$E115*$F115*$G115*$M115)</f>
        <v>753092.5247999999</v>
      </c>
      <c r="BX115" s="115">
        <v>0</v>
      </c>
      <c r="BY115" s="116">
        <f>(BX115*$E115*$F115*$G115*$L115)</f>
        <v>0</v>
      </c>
      <c r="BZ115" s="115">
        <v>0</v>
      </c>
      <c r="CA115" s="116">
        <f>(BZ115*$E115*$F115*$G115*$L115)</f>
        <v>0</v>
      </c>
      <c r="CB115" s="115">
        <v>34</v>
      </c>
      <c r="CC115" s="116">
        <f>(CB115*$E115*$F115*$G115*$L115)</f>
        <v>969891.8879999998</v>
      </c>
      <c r="CD115" s="115">
        <v>2</v>
      </c>
      <c r="CE115" s="116">
        <f>(CD115*$E115*$F115*$G115*$M115)</f>
        <v>68462.9568</v>
      </c>
      <c r="CF115" s="115"/>
      <c r="CG115" s="116">
        <f>(CF115*$E115*$F115*$G115*$L115*$CG$13)</f>
        <v>0</v>
      </c>
      <c r="CH115" s="115"/>
      <c r="CI115" s="116">
        <f>(CH115*$E115*$F115*$G115*$L115)</f>
        <v>0</v>
      </c>
      <c r="CJ115" s="115"/>
      <c r="CK115" s="116">
        <f>(CJ115*$E115*$F115*$G115*$L115)</f>
        <v>0</v>
      </c>
      <c r="CL115" s="115">
        <v>6</v>
      </c>
      <c r="CM115" s="116">
        <f>(CL115*$E115*$F115*$G115*$L115)</f>
        <v>171157.39199999999</v>
      </c>
      <c r="CN115" s="115">
        <v>13</v>
      </c>
      <c r="CO115" s="116">
        <f>(CN115*$E115*$F115*$G115*$L115)</f>
        <v>370841.016</v>
      </c>
      <c r="CP115" s="115">
        <v>0</v>
      </c>
      <c r="CQ115" s="116">
        <f>(CP115*$E115*$F115*$G115*$L115)</f>
        <v>0</v>
      </c>
      <c r="CR115" s="115">
        <v>24</v>
      </c>
      <c r="CS115" s="116">
        <f>(CR115*$E115*$F115*$G115*$M115)</f>
        <v>821555.48159999994</v>
      </c>
      <c r="CT115" s="115">
        <v>3</v>
      </c>
      <c r="CU115" s="116">
        <f>(CT115*$E115*$F115*$G115*$M115)</f>
        <v>102694.43519999999</v>
      </c>
      <c r="CV115" s="115">
        <v>0</v>
      </c>
      <c r="CW115" s="116">
        <f>(CV115*$E115*$F115*$G115*$M115)</f>
        <v>0</v>
      </c>
      <c r="CX115" s="123"/>
      <c r="CY115" s="115">
        <f>(CX115*$E115*$F115*$G115*$M115)</f>
        <v>0</v>
      </c>
      <c r="CZ115" s="115">
        <v>0</v>
      </c>
      <c r="DA115" s="124">
        <f>(CZ115*$E115*$F115*$G115*$M115*$DA$13)</f>
        <v>0</v>
      </c>
      <c r="DB115" s="115"/>
      <c r="DC115" s="116"/>
      <c r="DD115" s="125"/>
      <c r="DE115" s="115">
        <f>(DD115*$E115*$F115*$G115*$M115)</f>
        <v>0</v>
      </c>
      <c r="DF115" s="115"/>
      <c r="DG115" s="116">
        <f>(DF115*$E115*$F115*$G115*$M115)</f>
        <v>0</v>
      </c>
      <c r="DH115" s="115"/>
      <c r="DI115" s="116">
        <f>(DH115*$E115*$F115*$G115*$N115)</f>
        <v>0</v>
      </c>
      <c r="DJ115" s="115"/>
      <c r="DK115" s="124">
        <f>(DJ115*$E115*$F115*$G115*$O115)</f>
        <v>0</v>
      </c>
      <c r="DL115" s="124"/>
      <c r="DM115" s="124"/>
      <c r="DN115" s="116">
        <f t="shared" ref="DN115:DO117" si="322">SUM(P115,R115,T115,V115,X115,Z115,AB115,AD115,AF115,AH115,AJ115,AL115,AR115,AV115,AX115,CB115,AN115,BB115,BD115,BF115,CP115,BH115,BJ115,AP115,BN115,AT115,CR115,BP115,CT115,BR115,BT115,BV115,CD115,BX115,BZ115,CF115,CH115,CJ115,CL115,CN115,CV115,CX115,BL115,AZ115,CZ115,DB115,DD115,DF115,DH115,DJ115,DL115)</f>
        <v>730</v>
      </c>
      <c r="DO115" s="116">
        <f t="shared" si="322"/>
        <v>21748399.276799995</v>
      </c>
    </row>
    <row r="116" spans="1:119" s="37" customFormat="1" ht="30" customHeight="1" x14ac:dyDescent="0.25">
      <c r="A116" s="89"/>
      <c r="B116" s="109">
        <v>87</v>
      </c>
      <c r="C116" s="110" t="s">
        <v>319</v>
      </c>
      <c r="D116" s="152" t="s">
        <v>320</v>
      </c>
      <c r="E116" s="93">
        <v>24257</v>
      </c>
      <c r="F116" s="112">
        <v>1.74</v>
      </c>
      <c r="G116" s="131">
        <v>1</v>
      </c>
      <c r="H116" s="101"/>
      <c r="I116" s="101"/>
      <c r="J116" s="101"/>
      <c r="K116" s="65"/>
      <c r="L116" s="113">
        <v>1.4</v>
      </c>
      <c r="M116" s="113">
        <v>1.68</v>
      </c>
      <c r="N116" s="113">
        <v>2.23</v>
      </c>
      <c r="O116" s="114">
        <v>2.57</v>
      </c>
      <c r="P116" s="115">
        <v>153</v>
      </c>
      <c r="Q116" s="116">
        <f>(P116*$E116*$F116*$G116*$L116*$Q$13)</f>
        <v>9944855.751600001</v>
      </c>
      <c r="R116" s="115">
        <v>24</v>
      </c>
      <c r="S116" s="115">
        <f>(R116*$E116*$F116*$G116*$L116*$S$13)</f>
        <v>1559977.3728</v>
      </c>
      <c r="T116" s="115">
        <v>61</v>
      </c>
      <c r="U116" s="116">
        <f>(T116*$E116*$F116*$G116*$L116*$U$13)</f>
        <v>4437131.0947320005</v>
      </c>
      <c r="V116" s="115">
        <v>2</v>
      </c>
      <c r="W116" s="116">
        <f>(V116*$E116*$F116*$G116*$L116*$W$13)</f>
        <v>145479.70802399999</v>
      </c>
      <c r="X116" s="115">
        <v>14</v>
      </c>
      <c r="Y116" s="116">
        <f>(X116*$E116*$F116*$G116*$L116*$Y$13)</f>
        <v>1158165.0192</v>
      </c>
      <c r="Z116" s="116"/>
      <c r="AA116" s="116"/>
      <c r="AB116" s="115"/>
      <c r="AC116" s="116">
        <f>(AB116*$E116*$F116*$G116*$L116*$AC$13)</f>
        <v>0</v>
      </c>
      <c r="AD116" s="115"/>
      <c r="AE116" s="116"/>
      <c r="AF116" s="115">
        <v>68</v>
      </c>
      <c r="AG116" s="116">
        <f>(AF116*$E116*$F116*$G116*$L116*$AG$13)</f>
        <v>4419935.8895999994</v>
      </c>
      <c r="AH116" s="115"/>
      <c r="AI116" s="116"/>
      <c r="AJ116" s="117"/>
      <c r="AK116" s="116">
        <f>(AJ116*$E116*$F116*$G116*$L116*$AK$13)</f>
        <v>0</v>
      </c>
      <c r="AL116" s="115">
        <v>604</v>
      </c>
      <c r="AM116" s="116">
        <f>(AL116*$E116*$F116*$G116*$L116*$AM$13)</f>
        <v>39259430.548799992</v>
      </c>
      <c r="AN116" s="115">
        <v>33</v>
      </c>
      <c r="AO116" s="115">
        <f>(AN116*$E116*$F116*$G116*$L116*$AO$13)</f>
        <v>2144968.8876</v>
      </c>
      <c r="AP116" s="115">
        <v>80</v>
      </c>
      <c r="AQ116" s="116">
        <f>(AP116*$E116*$F116*$G116*$M116*$AQ$13)</f>
        <v>6239909.4912</v>
      </c>
      <c r="AR116" s="123">
        <v>3</v>
      </c>
      <c r="AS116" s="116">
        <f>(AR116*$E116*$F116*$G116*$M116*$AS$13)</f>
        <v>297813.86207999993</v>
      </c>
      <c r="AT116" s="115">
        <v>8</v>
      </c>
      <c r="AU116" s="122">
        <f>(AT116*$E116*$F116*$G116*$M116*$AU$13)</f>
        <v>623990.94912</v>
      </c>
      <c r="AV116" s="115"/>
      <c r="AW116" s="116">
        <f>(AV116*$E116*$F116*$G116*$L116*$AW$13)</f>
        <v>0</v>
      </c>
      <c r="AX116" s="115"/>
      <c r="AY116" s="115">
        <f>(AX116*$E116*$F116*$G116*$L116*$AY$13)</f>
        <v>0</v>
      </c>
      <c r="AZ116" s="115"/>
      <c r="BA116" s="116">
        <f>(AZ116*$E116*$F116*$G116*$L116*$BA$13)</f>
        <v>0</v>
      </c>
      <c r="BB116" s="115">
        <v>0</v>
      </c>
      <c r="BC116" s="116">
        <f>(BB116*$E116*$F116*$G116*$L116*$BC$13)</f>
        <v>0</v>
      </c>
      <c r="BD116" s="115">
        <v>0</v>
      </c>
      <c r="BE116" s="116">
        <f>(BD116*$E116*$F116*$G116*$L116*$BE$13)</f>
        <v>0</v>
      </c>
      <c r="BF116" s="115">
        <v>0</v>
      </c>
      <c r="BG116" s="116">
        <f>(BF116*$E116*$F116*$G116*$L116*$BG$13)</f>
        <v>0</v>
      </c>
      <c r="BH116" s="115">
        <v>8</v>
      </c>
      <c r="BI116" s="116">
        <f>(BH116*$E116*$F116*$G116*$L116*$BI$13)</f>
        <v>567264.49919999996</v>
      </c>
      <c r="BJ116" s="115"/>
      <c r="BK116" s="116">
        <f>(BJ116*$E116*$F116*$G116*$M116*$BK$13)</f>
        <v>0</v>
      </c>
      <c r="BL116" s="115">
        <v>0</v>
      </c>
      <c r="BM116" s="116">
        <f>(BL116*$E116*$F116*$G116*$M116*$BM$13)</f>
        <v>0</v>
      </c>
      <c r="BN116" s="115">
        <v>0</v>
      </c>
      <c r="BO116" s="116">
        <f>(BN116*$E116*$F116*$G116*$M116*$BO$13)</f>
        <v>0</v>
      </c>
      <c r="BP116" s="115">
        <v>10</v>
      </c>
      <c r="BQ116" s="116">
        <f>(BP116*$E116*$F116*$G116*$M116*$BQ$13)</f>
        <v>709080.62399999995</v>
      </c>
      <c r="BR116" s="115"/>
      <c r="BS116" s="116">
        <f>(BR116*$E116*$F116*$G116*$M116*$BS$13)</f>
        <v>0</v>
      </c>
      <c r="BT116" s="115">
        <v>2</v>
      </c>
      <c r="BU116" s="116">
        <f>(BT116*$E116*$F116*$G116*$M116*$BU$13)</f>
        <v>170179.34975999998</v>
      </c>
      <c r="BV116" s="115">
        <v>7</v>
      </c>
      <c r="BW116" s="124">
        <f>(BV116*$E116*$F116*$G116*$M116*$BW$13)</f>
        <v>595627.72415999998</v>
      </c>
      <c r="BX116" s="115">
        <v>0</v>
      </c>
      <c r="BY116" s="116">
        <f>(BX116*$E116*$F116*$G116*$L116*$BY$13)</f>
        <v>0</v>
      </c>
      <c r="BZ116" s="115">
        <v>0</v>
      </c>
      <c r="CA116" s="116">
        <f>(BZ116*$E116*$F116*$G116*$L116*$CA$13)</f>
        <v>0</v>
      </c>
      <c r="CB116" s="115">
        <v>50</v>
      </c>
      <c r="CC116" s="116">
        <f>(CB116*$E116*$F116*$G116*$L116*$CC$13)</f>
        <v>2954502.5999999996</v>
      </c>
      <c r="CD116" s="115">
        <v>3</v>
      </c>
      <c r="CE116" s="116">
        <f>(CD116*$E116*$F116*$G116*$M116*$CE$13)</f>
        <v>212724.18719999999</v>
      </c>
      <c r="CF116" s="115">
        <v>0</v>
      </c>
      <c r="CG116" s="116">
        <f>(CF116*$E116*$F116*$G116*$L116*$CG$13)</f>
        <v>0</v>
      </c>
      <c r="CH116" s="115"/>
      <c r="CI116" s="116">
        <f>(CH116*$E116*$F116*$G116*$L116*$CI$13)</f>
        <v>0</v>
      </c>
      <c r="CJ116" s="115">
        <v>20</v>
      </c>
      <c r="CK116" s="116">
        <f>(CJ116*$E116*$F116*$G116*$L116*$CK$13)</f>
        <v>945440.83199999994</v>
      </c>
      <c r="CL116" s="115">
        <v>12</v>
      </c>
      <c r="CM116" s="116">
        <f>(CL116*$E116*$F116*$G116*$L116*$CM$13)</f>
        <v>709080.62399999995</v>
      </c>
      <c r="CN116" s="115">
        <v>18</v>
      </c>
      <c r="CO116" s="116">
        <f>(CN116*$E116*$F116*$G116*$L116*$CO$13)</f>
        <v>957258.84239999996</v>
      </c>
      <c r="CP116" s="115">
        <v>2</v>
      </c>
      <c r="CQ116" s="116">
        <f>(CP116*$E116*$F116*$G116*$L116*$CQ$13)</f>
        <v>118180.10399999999</v>
      </c>
      <c r="CR116" s="115">
        <v>19</v>
      </c>
      <c r="CS116" s="116">
        <f>(CR116*$E116*$F116*$G116*$M116*$CS$13)</f>
        <v>1347253.1856</v>
      </c>
      <c r="CT116" s="115">
        <v>2</v>
      </c>
      <c r="CU116" s="116">
        <f>(CT116*$E116*$F116*$G116*$M116*$CU$13)</f>
        <v>141816.12479999999</v>
      </c>
      <c r="CV116" s="115">
        <v>0</v>
      </c>
      <c r="CW116" s="116">
        <f>(CV116*$E116*$F116*$G116*$M116*$CW$13)</f>
        <v>0</v>
      </c>
      <c r="CX116" s="123"/>
      <c r="CY116" s="115">
        <f>(CX116*$E116*$F116*$G116*$M116*$CY$13)</f>
        <v>0</v>
      </c>
      <c r="CZ116" s="115">
        <v>0</v>
      </c>
      <c r="DA116" s="124">
        <f>(CZ116*$E116*$F116*$G116*$M116*$DA$13)</f>
        <v>0</v>
      </c>
      <c r="DB116" s="115"/>
      <c r="DC116" s="116">
        <f>(DB116*$E116*$F116*$G116*$M116*$DC$13)</f>
        <v>0</v>
      </c>
      <c r="DD116" s="125"/>
      <c r="DE116" s="115">
        <f>(DD116*$E116*$F116*$G116*$M116*$DE$13)</f>
        <v>0</v>
      </c>
      <c r="DF116" s="115">
        <v>4</v>
      </c>
      <c r="DG116" s="116">
        <f>(DF116*$E116*$F116*$G116*$M116*$DG$13)</f>
        <v>283632.24959999998</v>
      </c>
      <c r="DH116" s="115"/>
      <c r="DI116" s="116">
        <f>(DH116*$E116*$F116*$G116*$N116*$DI$13)</f>
        <v>0</v>
      </c>
      <c r="DJ116" s="115">
        <v>1</v>
      </c>
      <c r="DK116" s="124">
        <f>(DJ116*$E116*$F116*$G116*$O116*$DK$13)</f>
        <v>86777.962079999998</v>
      </c>
      <c r="DL116" s="124"/>
      <c r="DM116" s="124"/>
      <c r="DN116" s="116">
        <f t="shared" si="322"/>
        <v>1208</v>
      </c>
      <c r="DO116" s="116">
        <f t="shared" si="322"/>
        <v>80030477.483555973</v>
      </c>
    </row>
    <row r="117" spans="1:119" s="37" customFormat="1" ht="30" customHeight="1" x14ac:dyDescent="0.25">
      <c r="A117" s="89"/>
      <c r="B117" s="109">
        <v>88</v>
      </c>
      <c r="C117" s="110" t="s">
        <v>321</v>
      </c>
      <c r="D117" s="152" t="s">
        <v>322</v>
      </c>
      <c r="E117" s="93">
        <v>24257</v>
      </c>
      <c r="F117" s="112">
        <v>2.4900000000000002</v>
      </c>
      <c r="G117" s="131">
        <v>1</v>
      </c>
      <c r="H117" s="101"/>
      <c r="I117" s="101"/>
      <c r="J117" s="101"/>
      <c r="K117" s="65"/>
      <c r="L117" s="113">
        <v>1.4</v>
      </c>
      <c r="M117" s="113">
        <v>1.68</v>
      </c>
      <c r="N117" s="113">
        <v>2.23</v>
      </c>
      <c r="O117" s="114">
        <v>2.57</v>
      </c>
      <c r="P117" s="115">
        <v>22</v>
      </c>
      <c r="Q117" s="116">
        <f>(P117*$E117*$F117*$G117*$L117*$Q$13)</f>
        <v>2046349.6284000003</v>
      </c>
      <c r="R117" s="115">
        <v>0</v>
      </c>
      <c r="S117" s="115">
        <f>(R117*$E117*$F117*$G117*$L117*$S$13)</f>
        <v>0</v>
      </c>
      <c r="T117" s="115">
        <v>2</v>
      </c>
      <c r="U117" s="116">
        <f>(T117*$E117*$F117*$G117*$L117*$U$13)</f>
        <v>208186.47872400002</v>
      </c>
      <c r="V117" s="115"/>
      <c r="W117" s="116">
        <f>(V117*$E117*$F117*$G117*$L117*$W$13)</f>
        <v>0</v>
      </c>
      <c r="X117" s="115">
        <v>7</v>
      </c>
      <c r="Y117" s="116">
        <f>(X117*$E117*$F117*$G117*$L117*$Y$13)</f>
        <v>828687.03960000002</v>
      </c>
      <c r="Z117" s="116"/>
      <c r="AA117" s="116"/>
      <c r="AB117" s="115"/>
      <c r="AC117" s="116">
        <f>(AB117*$E117*$F117*$G117*$L117*$AC$13)</f>
        <v>0</v>
      </c>
      <c r="AD117" s="115"/>
      <c r="AE117" s="116"/>
      <c r="AF117" s="115">
        <v>1</v>
      </c>
      <c r="AG117" s="116">
        <f>(AF117*$E117*$F117*$G117*$L117*$AG$13)</f>
        <v>93015.892200000017</v>
      </c>
      <c r="AH117" s="115"/>
      <c r="AI117" s="116"/>
      <c r="AJ117" s="117"/>
      <c r="AK117" s="116">
        <f>(AJ117*$E117*$F117*$G117*$L117*$AK$13)</f>
        <v>0</v>
      </c>
      <c r="AL117" s="115">
        <v>12</v>
      </c>
      <c r="AM117" s="116">
        <f>(AL117*$E117*$F117*$G117*$L117*$AM$13)</f>
        <v>1116190.7064</v>
      </c>
      <c r="AN117" s="115">
        <v>1</v>
      </c>
      <c r="AO117" s="115">
        <f>(AN117*$E117*$F117*$G117*$L117*$AO$13)</f>
        <v>93015.892200000017</v>
      </c>
      <c r="AP117" s="115"/>
      <c r="AQ117" s="116">
        <f>(AP117*$E117*$F117*$G117*$M117*$AQ$13)</f>
        <v>0</v>
      </c>
      <c r="AR117" s="123">
        <v>8</v>
      </c>
      <c r="AS117" s="116">
        <f>(AR117*$E117*$F117*$G117*$M117*$AS$13)</f>
        <v>1136485.0828799999</v>
      </c>
      <c r="AT117" s="115">
        <v>0</v>
      </c>
      <c r="AU117" s="122">
        <f>(AT117*$E117*$F117*$G117*$M117*$AU$13)</f>
        <v>0</v>
      </c>
      <c r="AV117" s="115"/>
      <c r="AW117" s="116">
        <f>(AV117*$E117*$F117*$G117*$L117*$AW$13)</f>
        <v>0</v>
      </c>
      <c r="AX117" s="115">
        <v>0</v>
      </c>
      <c r="AY117" s="115">
        <f>(AX117*$E117*$F117*$G117*$L117*$AY$13)</f>
        <v>0</v>
      </c>
      <c r="AZ117" s="115"/>
      <c r="BA117" s="116">
        <f>(AZ117*$E117*$F117*$G117*$L117*$BA$13)</f>
        <v>0</v>
      </c>
      <c r="BB117" s="115">
        <v>0</v>
      </c>
      <c r="BC117" s="116">
        <f>(BB117*$E117*$F117*$G117*$L117*$BC$13)</f>
        <v>0</v>
      </c>
      <c r="BD117" s="115">
        <v>0</v>
      </c>
      <c r="BE117" s="116">
        <f>(BD117*$E117*$F117*$G117*$L117*$BE$13)</f>
        <v>0</v>
      </c>
      <c r="BF117" s="115">
        <v>0</v>
      </c>
      <c r="BG117" s="116">
        <f>(BF117*$E117*$F117*$G117*$L117*$BG$13)</f>
        <v>0</v>
      </c>
      <c r="BH117" s="115"/>
      <c r="BI117" s="116">
        <f>(BH117*$E117*$F117*$G117*$L117*$BI$13)</f>
        <v>0</v>
      </c>
      <c r="BJ117" s="115"/>
      <c r="BK117" s="116">
        <f>(BJ117*$E117*$F117*$G117*$M117*$BK$13)</f>
        <v>0</v>
      </c>
      <c r="BL117" s="115">
        <v>0</v>
      </c>
      <c r="BM117" s="116">
        <f>(BL117*$E117*$F117*$G117*$M117*$BM$13)</f>
        <v>0</v>
      </c>
      <c r="BN117" s="115">
        <v>0</v>
      </c>
      <c r="BO117" s="116">
        <f>(BN117*$E117*$F117*$G117*$M117*$BO$13)</f>
        <v>0</v>
      </c>
      <c r="BP117" s="115">
        <v>2</v>
      </c>
      <c r="BQ117" s="116">
        <f>(BP117*$E117*$F117*$G117*$M117*$BQ$13)</f>
        <v>202943.7648</v>
      </c>
      <c r="BR117" s="115"/>
      <c r="BS117" s="116">
        <f>(BR117*$E117*$F117*$G117*$M117*$BS$13)</f>
        <v>0</v>
      </c>
      <c r="BT117" s="115">
        <v>0</v>
      </c>
      <c r="BU117" s="116">
        <f>(BT117*$E117*$F117*$G117*$M117*$BU$13)</f>
        <v>0</v>
      </c>
      <c r="BV117" s="115">
        <v>0</v>
      </c>
      <c r="BW117" s="124">
        <f>(BV117*$E117*$F117*$G117*$M117*$BW$13)</f>
        <v>0</v>
      </c>
      <c r="BX117" s="115">
        <v>0</v>
      </c>
      <c r="BY117" s="116">
        <f>(BX117*$E117*$F117*$G117*$L117*$BY$13)</f>
        <v>0</v>
      </c>
      <c r="BZ117" s="115">
        <v>0</v>
      </c>
      <c r="CA117" s="116">
        <f>(BZ117*$E117*$F117*$G117*$L117*$CA$13)</f>
        <v>0</v>
      </c>
      <c r="CB117" s="115"/>
      <c r="CC117" s="116">
        <f>(CB117*$E117*$F117*$G117*$L117*$CC$13)</f>
        <v>0</v>
      </c>
      <c r="CD117" s="115">
        <v>0</v>
      </c>
      <c r="CE117" s="116">
        <f>(CD117*$E117*$F117*$G117*$M117*$CE$13)</f>
        <v>0</v>
      </c>
      <c r="CF117" s="115">
        <v>0</v>
      </c>
      <c r="CG117" s="116">
        <f>(CF117*$E117*$F117*$G117*$L117*$CG$13)</f>
        <v>0</v>
      </c>
      <c r="CH117" s="115"/>
      <c r="CI117" s="116">
        <f>(CH117*$E117*$F117*$G117*$L117*$CI$13)</f>
        <v>0</v>
      </c>
      <c r="CJ117" s="115"/>
      <c r="CK117" s="116">
        <f>(CJ117*$E117*$F117*$G117*$L117*$CK$13)</f>
        <v>0</v>
      </c>
      <c r="CL117" s="115"/>
      <c r="CM117" s="116">
        <f>(CL117*$E117*$F117*$G117*$L117*$CM$13)</f>
        <v>0</v>
      </c>
      <c r="CN117" s="115"/>
      <c r="CO117" s="116">
        <f>(CN117*$E117*$F117*$G117*$L117*$CO$13)</f>
        <v>0</v>
      </c>
      <c r="CP117" s="115">
        <v>0</v>
      </c>
      <c r="CQ117" s="116">
        <f>(CP117*$E117*$F117*$G117*$L117*$CQ$13)</f>
        <v>0</v>
      </c>
      <c r="CR117" s="115">
        <v>0</v>
      </c>
      <c r="CS117" s="116">
        <f>(CR117*$E117*$F117*$G117*$M117*$CS$13)</f>
        <v>0</v>
      </c>
      <c r="CT117" s="115"/>
      <c r="CU117" s="116">
        <f>(CT117*$E117*$F117*$G117*$M117*$CU$13)</f>
        <v>0</v>
      </c>
      <c r="CV117" s="115">
        <v>0</v>
      </c>
      <c r="CW117" s="116">
        <f>(CV117*$E117*$F117*$G117*$M117*$CW$13)</f>
        <v>0</v>
      </c>
      <c r="CX117" s="123"/>
      <c r="CY117" s="115">
        <f>(CX117*$E117*$F117*$G117*$M117*$CY$13)</f>
        <v>0</v>
      </c>
      <c r="CZ117" s="115">
        <v>0</v>
      </c>
      <c r="DA117" s="124">
        <f>(CZ117*$E117*$F117*$G117*$M117*$DA$13)</f>
        <v>0</v>
      </c>
      <c r="DB117" s="115">
        <v>0</v>
      </c>
      <c r="DC117" s="116">
        <f>(DB117*$E117*$F117*$G117*$M117*$DC$13)</f>
        <v>0</v>
      </c>
      <c r="DD117" s="125"/>
      <c r="DE117" s="115">
        <f>(DD117*$E117*$F117*$G117*$M117*$DE$13)</f>
        <v>0</v>
      </c>
      <c r="DF117" s="115"/>
      <c r="DG117" s="116">
        <f>(DF117*$E117*$F117*$G117*$M117*$DG$13)</f>
        <v>0</v>
      </c>
      <c r="DH117" s="115"/>
      <c r="DI117" s="116">
        <f>(DH117*$E117*$F117*$G117*$N117*$DI$13)</f>
        <v>0</v>
      </c>
      <c r="DJ117" s="115"/>
      <c r="DK117" s="124">
        <f>(DJ117*$E117*$F117*$G117*$O117*$DK$13)</f>
        <v>0</v>
      </c>
      <c r="DL117" s="124"/>
      <c r="DM117" s="124"/>
      <c r="DN117" s="116">
        <f t="shared" si="322"/>
        <v>55</v>
      </c>
      <c r="DO117" s="116">
        <f t="shared" si="322"/>
        <v>5724874.485204</v>
      </c>
    </row>
    <row r="118" spans="1:119" s="37" customFormat="1" ht="15.75" customHeight="1" x14ac:dyDescent="0.25">
      <c r="A118" s="102">
        <v>15</v>
      </c>
      <c r="B118" s="134"/>
      <c r="C118" s="135"/>
      <c r="D118" s="153" t="s">
        <v>323</v>
      </c>
      <c r="E118" s="103">
        <v>24257</v>
      </c>
      <c r="F118" s="136">
        <v>1.1200000000000001</v>
      </c>
      <c r="G118" s="104"/>
      <c r="H118" s="101"/>
      <c r="I118" s="101"/>
      <c r="J118" s="101"/>
      <c r="K118" s="105"/>
      <c r="L118" s="106">
        <v>1.4</v>
      </c>
      <c r="M118" s="106">
        <v>1.68</v>
      </c>
      <c r="N118" s="106">
        <v>2.23</v>
      </c>
      <c r="O118" s="107">
        <v>2.57</v>
      </c>
      <c r="P118" s="100">
        <f>SUM(P119:P137)</f>
        <v>1012</v>
      </c>
      <c r="Q118" s="100">
        <f t="shared" ref="Q118:CB118" si="323">SUM(Q119:Q137)</f>
        <v>58577863.504440002</v>
      </c>
      <c r="R118" s="100">
        <f t="shared" si="323"/>
        <v>3794</v>
      </c>
      <c r="S118" s="100">
        <f t="shared" si="323"/>
        <v>284712442.91840005</v>
      </c>
      <c r="T118" s="100">
        <f t="shared" si="323"/>
        <v>753</v>
      </c>
      <c r="U118" s="100">
        <f t="shared" si="323"/>
        <v>33863538.094276793</v>
      </c>
      <c r="V118" s="100">
        <f t="shared" si="323"/>
        <v>0</v>
      </c>
      <c r="W118" s="100">
        <f t="shared" si="323"/>
        <v>0</v>
      </c>
      <c r="X118" s="100">
        <f t="shared" si="323"/>
        <v>0</v>
      </c>
      <c r="Y118" s="100">
        <f t="shared" si="323"/>
        <v>0</v>
      </c>
      <c r="Z118" s="100"/>
      <c r="AA118" s="100"/>
      <c r="AB118" s="100">
        <f t="shared" si="323"/>
        <v>0</v>
      </c>
      <c r="AC118" s="100">
        <f t="shared" si="323"/>
        <v>0</v>
      </c>
      <c r="AD118" s="100">
        <f t="shared" si="323"/>
        <v>0</v>
      </c>
      <c r="AE118" s="100">
        <f t="shared" si="323"/>
        <v>0</v>
      </c>
      <c r="AF118" s="100">
        <f t="shared" si="323"/>
        <v>678</v>
      </c>
      <c r="AG118" s="100">
        <f t="shared" si="323"/>
        <v>23918226.737999998</v>
      </c>
      <c r="AH118" s="100">
        <f t="shared" si="323"/>
        <v>0</v>
      </c>
      <c r="AI118" s="100">
        <f t="shared" si="323"/>
        <v>0</v>
      </c>
      <c r="AJ118" s="100">
        <f t="shared" si="323"/>
        <v>2</v>
      </c>
      <c r="AK118" s="100">
        <f t="shared" si="323"/>
        <v>87786.083000000013</v>
      </c>
      <c r="AL118" s="100">
        <f t="shared" si="323"/>
        <v>238</v>
      </c>
      <c r="AM118" s="100">
        <f t="shared" si="323"/>
        <v>8555424.4943999983</v>
      </c>
      <c r="AN118" s="100">
        <f t="shared" si="323"/>
        <v>53</v>
      </c>
      <c r="AO118" s="100">
        <f t="shared" si="323"/>
        <v>2558123.8144</v>
      </c>
      <c r="AP118" s="100">
        <f t="shared" si="323"/>
        <v>1401</v>
      </c>
      <c r="AQ118" s="100">
        <f t="shared" si="323"/>
        <v>142468234.46351999</v>
      </c>
      <c r="AR118" s="100">
        <f t="shared" si="323"/>
        <v>0</v>
      </c>
      <c r="AS118" s="100">
        <f t="shared" si="323"/>
        <v>0</v>
      </c>
      <c r="AT118" s="100">
        <f t="shared" si="323"/>
        <v>191</v>
      </c>
      <c r="AU118" s="100">
        <f t="shared" si="323"/>
        <v>8044234.4169600001</v>
      </c>
      <c r="AV118" s="100">
        <f t="shared" si="323"/>
        <v>0</v>
      </c>
      <c r="AW118" s="100">
        <f t="shared" si="323"/>
        <v>0</v>
      </c>
      <c r="AX118" s="100">
        <f t="shared" si="323"/>
        <v>0</v>
      </c>
      <c r="AY118" s="100">
        <f t="shared" si="323"/>
        <v>0</v>
      </c>
      <c r="AZ118" s="100">
        <f t="shared" si="323"/>
        <v>0</v>
      </c>
      <c r="BA118" s="100">
        <f t="shared" si="323"/>
        <v>0</v>
      </c>
      <c r="BB118" s="100">
        <f t="shared" si="323"/>
        <v>0</v>
      </c>
      <c r="BC118" s="100">
        <f t="shared" si="323"/>
        <v>0</v>
      </c>
      <c r="BD118" s="100">
        <f t="shared" si="323"/>
        <v>0</v>
      </c>
      <c r="BE118" s="100">
        <f t="shared" si="323"/>
        <v>0</v>
      </c>
      <c r="BF118" s="100">
        <f t="shared" si="323"/>
        <v>0</v>
      </c>
      <c r="BG118" s="100">
        <f t="shared" si="323"/>
        <v>0</v>
      </c>
      <c r="BH118" s="100">
        <f t="shared" si="323"/>
        <v>86</v>
      </c>
      <c r="BI118" s="100">
        <f t="shared" si="323"/>
        <v>2930459.0615999992</v>
      </c>
      <c r="BJ118" s="100">
        <f t="shared" si="323"/>
        <v>939</v>
      </c>
      <c r="BK118" s="100">
        <f t="shared" si="323"/>
        <v>52305690.844848</v>
      </c>
      <c r="BL118" s="100">
        <f t="shared" si="323"/>
        <v>227</v>
      </c>
      <c r="BM118" s="100">
        <f t="shared" si="323"/>
        <v>7126667.7887999993</v>
      </c>
      <c r="BN118" s="100">
        <f t="shared" si="323"/>
        <v>0</v>
      </c>
      <c r="BO118" s="100">
        <f t="shared" si="323"/>
        <v>0</v>
      </c>
      <c r="BP118" s="100">
        <f t="shared" si="323"/>
        <v>112</v>
      </c>
      <c r="BQ118" s="100">
        <f t="shared" si="323"/>
        <v>4054392.6023999993</v>
      </c>
      <c r="BR118" s="100">
        <f t="shared" si="323"/>
        <v>757</v>
      </c>
      <c r="BS118" s="100">
        <f t="shared" si="323"/>
        <v>23979517.385039996</v>
      </c>
      <c r="BT118" s="100">
        <f t="shared" si="323"/>
        <v>302</v>
      </c>
      <c r="BU118" s="100">
        <f t="shared" si="323"/>
        <v>22338484.761599999</v>
      </c>
      <c r="BV118" s="100">
        <f t="shared" si="323"/>
        <v>499</v>
      </c>
      <c r="BW118" s="100">
        <f t="shared" si="323"/>
        <v>24658400.954879995</v>
      </c>
      <c r="BX118" s="100">
        <f t="shared" si="323"/>
        <v>0</v>
      </c>
      <c r="BY118" s="100">
        <f t="shared" si="323"/>
        <v>0</v>
      </c>
      <c r="BZ118" s="100">
        <f t="shared" si="323"/>
        <v>22</v>
      </c>
      <c r="CA118" s="100">
        <f t="shared" si="323"/>
        <v>552865.54399999999</v>
      </c>
      <c r="CB118" s="100">
        <f t="shared" si="323"/>
        <v>0</v>
      </c>
      <c r="CC118" s="100">
        <f t="shared" ref="CC118:DO118" si="324">SUM(CC119:CC137)</f>
        <v>0</v>
      </c>
      <c r="CD118" s="100">
        <f t="shared" si="324"/>
        <v>511</v>
      </c>
      <c r="CE118" s="100">
        <f t="shared" si="324"/>
        <v>17694006.674399998</v>
      </c>
      <c r="CF118" s="100">
        <f t="shared" si="324"/>
        <v>0</v>
      </c>
      <c r="CG118" s="100">
        <f t="shared" si="324"/>
        <v>0</v>
      </c>
      <c r="CH118" s="100">
        <f t="shared" si="324"/>
        <v>0</v>
      </c>
      <c r="CI118" s="100">
        <f t="shared" si="324"/>
        <v>0</v>
      </c>
      <c r="CJ118" s="100">
        <f t="shared" si="324"/>
        <v>1050</v>
      </c>
      <c r="CK118" s="100">
        <f t="shared" si="324"/>
        <v>23391510.239999998</v>
      </c>
      <c r="CL118" s="100">
        <f t="shared" si="324"/>
        <v>330</v>
      </c>
      <c r="CM118" s="100">
        <f t="shared" si="324"/>
        <v>11167068.953599999</v>
      </c>
      <c r="CN118" s="100">
        <f t="shared" si="324"/>
        <v>612</v>
      </c>
      <c r="CO118" s="100">
        <f t="shared" si="324"/>
        <v>21786278.037719999</v>
      </c>
      <c r="CP118" s="100">
        <f t="shared" si="324"/>
        <v>288</v>
      </c>
      <c r="CQ118" s="100">
        <f t="shared" si="324"/>
        <v>11398674.789599998</v>
      </c>
      <c r="CR118" s="100">
        <f t="shared" si="324"/>
        <v>611</v>
      </c>
      <c r="CS118" s="100">
        <f t="shared" si="324"/>
        <v>30098842.418399997</v>
      </c>
      <c r="CT118" s="100">
        <f t="shared" si="324"/>
        <v>120</v>
      </c>
      <c r="CU118" s="100">
        <f t="shared" si="324"/>
        <v>3952920.7199999997</v>
      </c>
      <c r="CV118" s="100">
        <f t="shared" si="324"/>
        <v>454</v>
      </c>
      <c r="CW118" s="100">
        <f t="shared" si="324"/>
        <v>16826809.2216</v>
      </c>
      <c r="CX118" s="100">
        <f t="shared" si="324"/>
        <v>0</v>
      </c>
      <c r="CY118" s="100">
        <f t="shared" si="324"/>
        <v>0</v>
      </c>
      <c r="CZ118" s="100">
        <f t="shared" si="324"/>
        <v>0</v>
      </c>
      <c r="DA118" s="100">
        <f t="shared" si="324"/>
        <v>0</v>
      </c>
      <c r="DB118" s="100">
        <f t="shared" si="324"/>
        <v>193</v>
      </c>
      <c r="DC118" s="100">
        <f t="shared" si="324"/>
        <v>19248686.318399999</v>
      </c>
      <c r="DD118" s="100">
        <f t="shared" si="324"/>
        <v>0</v>
      </c>
      <c r="DE118" s="100">
        <f t="shared" si="324"/>
        <v>0</v>
      </c>
      <c r="DF118" s="100">
        <f t="shared" si="324"/>
        <v>416</v>
      </c>
      <c r="DG118" s="100">
        <f t="shared" si="324"/>
        <v>16832921.985599998</v>
      </c>
      <c r="DH118" s="100">
        <f t="shared" si="324"/>
        <v>57</v>
      </c>
      <c r="DI118" s="100">
        <f t="shared" si="324"/>
        <v>2038228.3848000001</v>
      </c>
      <c r="DJ118" s="100">
        <f t="shared" si="324"/>
        <v>85</v>
      </c>
      <c r="DK118" s="100">
        <f t="shared" si="324"/>
        <v>3450670.8024800001</v>
      </c>
      <c r="DL118" s="100">
        <f t="shared" si="324"/>
        <v>0</v>
      </c>
      <c r="DM118" s="100">
        <f t="shared" si="324"/>
        <v>0</v>
      </c>
      <c r="DN118" s="100">
        <f t="shared" si="324"/>
        <v>15793</v>
      </c>
      <c r="DO118" s="100">
        <f t="shared" si="324"/>
        <v>878618972.01716495</v>
      </c>
    </row>
    <row r="119" spans="1:119" s="37" customFormat="1" ht="15.75" customHeight="1" x14ac:dyDescent="0.25">
      <c r="A119" s="89"/>
      <c r="B119" s="109">
        <v>89</v>
      </c>
      <c r="C119" s="154" t="s">
        <v>324</v>
      </c>
      <c r="D119" s="152" t="s">
        <v>325</v>
      </c>
      <c r="E119" s="93">
        <v>24257</v>
      </c>
      <c r="F119" s="112">
        <v>0.98</v>
      </c>
      <c r="G119" s="131">
        <v>1</v>
      </c>
      <c r="H119" s="101"/>
      <c r="I119" s="101"/>
      <c r="J119" s="101"/>
      <c r="K119" s="65"/>
      <c r="L119" s="113">
        <v>1.4</v>
      </c>
      <c r="M119" s="113">
        <v>1.68</v>
      </c>
      <c r="N119" s="113">
        <v>2.23</v>
      </c>
      <c r="O119" s="114">
        <v>2.57</v>
      </c>
      <c r="P119" s="115">
        <v>8</v>
      </c>
      <c r="Q119" s="116">
        <f t="shared" ref="Q119:Q137" si="325">(P119*$E119*$F119*$G119*$L119*$Q$13)</f>
        <v>292869.31520000001</v>
      </c>
      <c r="R119" s="138">
        <v>16</v>
      </c>
      <c r="S119" s="115">
        <f>(R119*$E119*$F119*$G119*$L119*$S$13)</f>
        <v>585738.63040000002</v>
      </c>
      <c r="T119" s="115">
        <v>0</v>
      </c>
      <c r="U119" s="116">
        <f>(T119*$E119*$F119*$G119*$L119*$U$13)</f>
        <v>0</v>
      </c>
      <c r="V119" s="115"/>
      <c r="W119" s="116">
        <f>(V119*$E119*$F119*$G119*$L119*$W$13)</f>
        <v>0</v>
      </c>
      <c r="X119" s="115">
        <v>0</v>
      </c>
      <c r="Y119" s="116">
        <f>(X119*$E119*$F119*$G119*$L119*$Y$13)</f>
        <v>0</v>
      </c>
      <c r="Z119" s="116"/>
      <c r="AA119" s="116"/>
      <c r="AB119" s="115"/>
      <c r="AC119" s="116">
        <f>(AB119*$E119*$F119*$G119*$L119*$AC$13)</f>
        <v>0</v>
      </c>
      <c r="AD119" s="115"/>
      <c r="AE119" s="116"/>
      <c r="AF119" s="115">
        <v>7</v>
      </c>
      <c r="AG119" s="116">
        <f>(AF119*$E119*$F119*$G119*$L119*$AG$13)</f>
        <v>256260.6508</v>
      </c>
      <c r="AH119" s="115"/>
      <c r="AI119" s="116"/>
      <c r="AJ119" s="117"/>
      <c r="AK119" s="116">
        <f t="shared" ref="AK119:AK124" si="326">(AJ119*$E119*$F119*$G119*$L119*$AK$13)</f>
        <v>0</v>
      </c>
      <c r="AL119" s="115">
        <v>2</v>
      </c>
      <c r="AM119" s="116">
        <f>(AL119*$E119*$F119*$G119*$L119*$AM$13)</f>
        <v>73217.328800000003</v>
      </c>
      <c r="AN119" s="115"/>
      <c r="AO119" s="115">
        <f>(AN119*$E119*$F119*$G119*$L119*$AO$13)</f>
        <v>0</v>
      </c>
      <c r="AP119" s="115">
        <v>30</v>
      </c>
      <c r="AQ119" s="116">
        <f>(AP119*$E119*$F119*$G119*$M119*$AQ$13)</f>
        <v>1317911.9184000001</v>
      </c>
      <c r="AR119" s="123"/>
      <c r="AS119" s="116">
        <f>(AR119*$E119*$F119*$G119*$M119*$AS$13)</f>
        <v>0</v>
      </c>
      <c r="AT119" s="115">
        <v>1</v>
      </c>
      <c r="AU119" s="122">
        <f>(AT119*$E119*$F119*$G119*$M119*$AU$13)</f>
        <v>43930.397279999997</v>
      </c>
      <c r="AV119" s="115"/>
      <c r="AW119" s="116">
        <f t="shared" ref="AW119:AW124" si="327">(AV119*$E119*$F119*$G119*$L119*$AW$13)</f>
        <v>0</v>
      </c>
      <c r="AX119" s="115">
        <v>0</v>
      </c>
      <c r="AY119" s="115">
        <f t="shared" ref="AY119:AY124" si="328">(AX119*$E119*$F119*$G119*$L119*$AY$13)</f>
        <v>0</v>
      </c>
      <c r="AZ119" s="115"/>
      <c r="BA119" s="116">
        <f t="shared" ref="BA119:BA124" si="329">(AZ119*$E119*$F119*$G119*$L119*$BA$13)</f>
        <v>0</v>
      </c>
      <c r="BB119" s="115">
        <v>0</v>
      </c>
      <c r="BC119" s="116">
        <f>(BB119*$E119*$F119*$G119*$L119*$BC$13)</f>
        <v>0</v>
      </c>
      <c r="BD119" s="115">
        <v>0</v>
      </c>
      <c r="BE119" s="116">
        <f t="shared" ref="BE119:BE124" si="330">(BD119*$E119*$F119*$G119*$L119*$BE$13)</f>
        <v>0</v>
      </c>
      <c r="BF119" s="115">
        <v>0</v>
      </c>
      <c r="BG119" s="116">
        <f>(BF119*$E119*$F119*$G119*$L119*$BG$13)</f>
        <v>0</v>
      </c>
      <c r="BH119" s="115">
        <v>0</v>
      </c>
      <c r="BI119" s="116">
        <f>(BH119*$E119*$F119*$G119*$L119*$BI$13)</f>
        <v>0</v>
      </c>
      <c r="BJ119" s="115">
        <v>8</v>
      </c>
      <c r="BK119" s="116">
        <f>(BJ119*$E119*$F119*$G119*$M119*$BK$13)</f>
        <v>351443.17823999998</v>
      </c>
      <c r="BL119" s="115"/>
      <c r="BM119" s="116">
        <f>(BL119*$E119*$F119*$G119*$M119*$BM$13)</f>
        <v>0</v>
      </c>
      <c r="BN119" s="115">
        <v>0</v>
      </c>
      <c r="BO119" s="116">
        <f>(BN119*$E119*$F119*$G119*$M119*$BO$13)</f>
        <v>0</v>
      </c>
      <c r="BP119" s="115">
        <v>0</v>
      </c>
      <c r="BQ119" s="116">
        <f>(BP119*$E119*$F119*$G119*$M119*$BQ$13)</f>
        <v>0</v>
      </c>
      <c r="BR119" s="115"/>
      <c r="BS119" s="116">
        <f>(BR119*$E119*$F119*$G119*$M119*$BS$13)</f>
        <v>0</v>
      </c>
      <c r="BT119" s="115"/>
      <c r="BU119" s="116">
        <f>(BT119*$E119*$F119*$G119*$M119*$BU$13)</f>
        <v>0</v>
      </c>
      <c r="BV119" s="115">
        <v>0</v>
      </c>
      <c r="BW119" s="124">
        <f>(BV119*$E119*$F119*$G119*$M119*$BW$13)</f>
        <v>0</v>
      </c>
      <c r="BX119" s="115">
        <v>0</v>
      </c>
      <c r="BY119" s="116">
        <f>(BX119*$E119*$F119*$G119*$L119*$BY$13)</f>
        <v>0</v>
      </c>
      <c r="BZ119" s="115">
        <v>0</v>
      </c>
      <c r="CA119" s="116">
        <f>(BZ119*$E119*$F119*$G119*$L119*$CA$13)</f>
        <v>0</v>
      </c>
      <c r="CB119" s="115">
        <v>0</v>
      </c>
      <c r="CC119" s="116">
        <f>(CB119*$E119*$F119*$G119*$L119*$CC$13)</f>
        <v>0</v>
      </c>
      <c r="CD119" s="115">
        <v>0</v>
      </c>
      <c r="CE119" s="116">
        <f>(CD119*$E119*$F119*$G119*$M119*$CE$13)</f>
        <v>0</v>
      </c>
      <c r="CF119" s="115"/>
      <c r="CG119" s="116">
        <f t="shared" ref="CG119:CG124" si="331">(CF119*$E119*$F119*$G119*$L119*$CG$13)</f>
        <v>0</v>
      </c>
      <c r="CH119" s="115"/>
      <c r="CI119" s="116">
        <f>(CH119*$E119*$F119*$G119*$L119*$CI$13)</f>
        <v>0</v>
      </c>
      <c r="CJ119" s="115"/>
      <c r="CK119" s="116">
        <f>(CJ119*$E119*$F119*$G119*$L119*$CK$13)</f>
        <v>0</v>
      </c>
      <c r="CL119" s="115">
        <v>0</v>
      </c>
      <c r="CM119" s="116">
        <f>(CL119*$E119*$F119*$G119*$L119*$CM$13)</f>
        <v>0</v>
      </c>
      <c r="CN119" s="115">
        <v>0</v>
      </c>
      <c r="CO119" s="116">
        <f>(CN119*$E119*$F119*$G119*$L119*$CO$13)</f>
        <v>0</v>
      </c>
      <c r="CP119" s="115">
        <v>0</v>
      </c>
      <c r="CQ119" s="116">
        <f>(CP119*$E119*$F119*$G119*$L119*$CQ$13)</f>
        <v>0</v>
      </c>
      <c r="CR119" s="115">
        <v>1</v>
      </c>
      <c r="CS119" s="116">
        <f>(CR119*$E119*$F119*$G119*$M119*$CS$13)</f>
        <v>39936.724799999996</v>
      </c>
      <c r="CT119" s="115">
        <v>0</v>
      </c>
      <c r="CU119" s="116">
        <f>(CT119*$E119*$F119*$G119*$M119*$CU$13)</f>
        <v>0</v>
      </c>
      <c r="CV119" s="115">
        <v>0</v>
      </c>
      <c r="CW119" s="116">
        <f>(CV119*$E119*$F119*$G119*$M119*$CW$13)</f>
        <v>0</v>
      </c>
      <c r="CX119" s="123"/>
      <c r="CY119" s="115">
        <f>(CX119*$E119*$F119*$G119*$M119*$CY$13)</f>
        <v>0</v>
      </c>
      <c r="CZ119" s="115">
        <v>0</v>
      </c>
      <c r="DA119" s="116">
        <f t="shared" ref="DA119:DA124" si="332">(CZ119*$E119*$F119*$G119*$M119*$DA$13)</f>
        <v>0</v>
      </c>
      <c r="DB119" s="116">
        <v>3</v>
      </c>
      <c r="DC119" s="116">
        <f>(DB119*$E119*$F119*$G119*$M119*$DC$13)</f>
        <v>119810.1744</v>
      </c>
      <c r="DD119" s="125"/>
      <c r="DE119" s="115">
        <f>(DD119*$E119*$F119*$G119*$M119*$DE$13)</f>
        <v>0</v>
      </c>
      <c r="DF119" s="115">
        <v>0</v>
      </c>
      <c r="DG119" s="116">
        <f>(DF119*$E119*$F119*$G119*$M119*$DG$13)</f>
        <v>0</v>
      </c>
      <c r="DH119" s="115"/>
      <c r="DI119" s="116">
        <f>(DH119*$E119*$F119*$G119*$N119*$DI$13)</f>
        <v>0</v>
      </c>
      <c r="DJ119" s="115">
        <v>1</v>
      </c>
      <c r="DK119" s="124">
        <f>(DJ119*$E119*$F119*$G119*$O119*$DK$13)</f>
        <v>48874.944159999999</v>
      </c>
      <c r="DL119" s="124"/>
      <c r="DM119" s="124"/>
      <c r="DN119" s="116">
        <f t="shared" ref="DN119:DO137" si="333">SUM(P119,R119,T119,V119,X119,Z119,AB119,AD119,AF119,AH119,AJ119,AL119,AR119,AV119,AX119,CB119,AN119,BB119,BD119,BF119,CP119,BH119,BJ119,AP119,BN119,AT119,CR119,BP119,CT119,BR119,BT119,BV119,CD119,BX119,BZ119,CF119,CH119,CJ119,CL119,CN119,CV119,CX119,BL119,AZ119,CZ119,DB119,DD119,DF119,DH119,DJ119,DL119)</f>
        <v>77</v>
      </c>
      <c r="DO119" s="116">
        <f t="shared" si="333"/>
        <v>3129993.26248</v>
      </c>
    </row>
    <row r="120" spans="1:119" s="37" customFormat="1" ht="15.75" customHeight="1" x14ac:dyDescent="0.25">
      <c r="A120" s="89"/>
      <c r="B120" s="109">
        <v>90</v>
      </c>
      <c r="C120" s="154" t="s">
        <v>326</v>
      </c>
      <c r="D120" s="152" t="s">
        <v>327</v>
      </c>
      <c r="E120" s="93">
        <v>24257</v>
      </c>
      <c r="F120" s="112">
        <v>1.55</v>
      </c>
      <c r="G120" s="131">
        <v>1</v>
      </c>
      <c r="H120" s="101"/>
      <c r="I120" s="101"/>
      <c r="J120" s="101"/>
      <c r="K120" s="65"/>
      <c r="L120" s="113">
        <v>1.4</v>
      </c>
      <c r="M120" s="113">
        <v>1.68</v>
      </c>
      <c r="N120" s="113">
        <v>2.23</v>
      </c>
      <c r="O120" s="114">
        <v>2.57</v>
      </c>
      <c r="P120" s="115">
        <v>0</v>
      </c>
      <c r="Q120" s="116">
        <f t="shared" si="325"/>
        <v>0</v>
      </c>
      <c r="R120" s="138">
        <v>0</v>
      </c>
      <c r="S120" s="115">
        <f>(R120*$E120*$F120*$G120*$L120*$S$13)</f>
        <v>0</v>
      </c>
      <c r="T120" s="115">
        <v>17</v>
      </c>
      <c r="U120" s="116">
        <f>(T120*$E120*$F120*$G120*$L120*$U$13)</f>
        <v>1101548.9386300002</v>
      </c>
      <c r="V120" s="115"/>
      <c r="W120" s="116">
        <f>(V120*$E120*$F120*$G120*$L120*$W$13)</f>
        <v>0</v>
      </c>
      <c r="X120" s="115"/>
      <c r="Y120" s="116">
        <f>(X120*$E120*$F120*$G120*$L120*$Y$13)</f>
        <v>0</v>
      </c>
      <c r="Z120" s="116"/>
      <c r="AA120" s="116"/>
      <c r="AB120" s="115"/>
      <c r="AC120" s="116">
        <f>(AB120*$E120*$F120*$G120*$L120*$AC$13)</f>
        <v>0</v>
      </c>
      <c r="AD120" s="115"/>
      <c r="AE120" s="116"/>
      <c r="AF120" s="115"/>
      <c r="AG120" s="116">
        <f>(AF120*$E120*$F120*$G120*$L120*$AG$13)</f>
        <v>0</v>
      </c>
      <c r="AH120" s="115"/>
      <c r="AI120" s="116"/>
      <c r="AJ120" s="117"/>
      <c r="AK120" s="116">
        <f t="shared" si="326"/>
        <v>0</v>
      </c>
      <c r="AL120" s="115">
        <v>0</v>
      </c>
      <c r="AM120" s="116">
        <f>(AL120*$E120*$F120*$G120*$L120*$AM$13)</f>
        <v>0</v>
      </c>
      <c r="AN120" s="115"/>
      <c r="AO120" s="115">
        <f>(AN120*$E120*$F120*$G120*$L120*$AO$13)</f>
        <v>0</v>
      </c>
      <c r="AP120" s="115">
        <v>0</v>
      </c>
      <c r="AQ120" s="116">
        <f>(AP120*$E120*$F120*$G120*$M120*$AQ$13)</f>
        <v>0</v>
      </c>
      <c r="AR120" s="123"/>
      <c r="AS120" s="116">
        <f>(AR120*$E120*$F120*$G120*$M120*$AS$13)</f>
        <v>0</v>
      </c>
      <c r="AT120" s="115">
        <v>0</v>
      </c>
      <c r="AU120" s="122">
        <f>(AT120*$E120*$F120*$G120*$M120*$AU$13)</f>
        <v>0</v>
      </c>
      <c r="AV120" s="115"/>
      <c r="AW120" s="116">
        <f t="shared" si="327"/>
        <v>0</v>
      </c>
      <c r="AX120" s="115">
        <v>0</v>
      </c>
      <c r="AY120" s="115">
        <f t="shared" si="328"/>
        <v>0</v>
      </c>
      <c r="AZ120" s="115"/>
      <c r="BA120" s="116">
        <f t="shared" si="329"/>
        <v>0</v>
      </c>
      <c r="BB120" s="115"/>
      <c r="BC120" s="116">
        <f>(BB120*$E120*$F120*$G120*$L120*$BC$13)</f>
        <v>0</v>
      </c>
      <c r="BD120" s="115"/>
      <c r="BE120" s="116">
        <f t="shared" si="330"/>
        <v>0</v>
      </c>
      <c r="BF120" s="115"/>
      <c r="BG120" s="116">
        <f>(BF120*$E120*$F120*$G120*$L120*$BG$13)</f>
        <v>0</v>
      </c>
      <c r="BH120" s="115">
        <v>0</v>
      </c>
      <c r="BI120" s="116">
        <f>(BH120*$E120*$F120*$G120*$L120*$BI$13)</f>
        <v>0</v>
      </c>
      <c r="BJ120" s="115">
        <v>5</v>
      </c>
      <c r="BK120" s="116">
        <f>(BJ120*$E120*$F120*$G120*$M120*$BK$13)</f>
        <v>347408.75400000002</v>
      </c>
      <c r="BL120" s="115"/>
      <c r="BM120" s="116">
        <f>(BL120*$E120*$F120*$G120*$M120*$BM$13)</f>
        <v>0</v>
      </c>
      <c r="BN120" s="115"/>
      <c r="BO120" s="116">
        <f>(BN120*$E120*$F120*$G120*$M120*$BO$13)</f>
        <v>0</v>
      </c>
      <c r="BP120" s="115">
        <v>0</v>
      </c>
      <c r="BQ120" s="116">
        <f>(BP120*$E120*$F120*$G120*$M120*$BQ$13)</f>
        <v>0</v>
      </c>
      <c r="BR120" s="115"/>
      <c r="BS120" s="116">
        <f>(BR120*$E120*$F120*$G120*$M120*$BS$13)</f>
        <v>0</v>
      </c>
      <c r="BT120" s="115">
        <v>0</v>
      </c>
      <c r="BU120" s="116">
        <f>(BT120*$E120*$F120*$G120*$M120*$BU$13)</f>
        <v>0</v>
      </c>
      <c r="BV120" s="115">
        <v>0</v>
      </c>
      <c r="BW120" s="124">
        <f>(BV120*$E120*$F120*$G120*$M120*$BW$13)</f>
        <v>0</v>
      </c>
      <c r="BX120" s="115"/>
      <c r="BY120" s="116">
        <f>(BX120*$E120*$F120*$G120*$L120*$BY$13)</f>
        <v>0</v>
      </c>
      <c r="BZ120" s="115"/>
      <c r="CA120" s="116">
        <f>(BZ120*$E120*$F120*$G120*$L120*$CA$13)</f>
        <v>0</v>
      </c>
      <c r="CB120" s="115"/>
      <c r="CC120" s="116">
        <f>(CB120*$E120*$F120*$G120*$L120*$CC$13)</f>
        <v>0</v>
      </c>
      <c r="CD120" s="115">
        <v>0</v>
      </c>
      <c r="CE120" s="116">
        <f>(CD120*$E120*$F120*$G120*$M120*$CE$13)</f>
        <v>0</v>
      </c>
      <c r="CF120" s="115"/>
      <c r="CG120" s="116">
        <f t="shared" si="331"/>
        <v>0</v>
      </c>
      <c r="CH120" s="115"/>
      <c r="CI120" s="116">
        <f>(CH120*$E120*$F120*$G120*$L120*$CI$13)</f>
        <v>0</v>
      </c>
      <c r="CJ120" s="115"/>
      <c r="CK120" s="116">
        <f>(CJ120*$E120*$F120*$G120*$L120*$CK$13)</f>
        <v>0</v>
      </c>
      <c r="CL120" s="115">
        <v>0</v>
      </c>
      <c r="CM120" s="116">
        <f>(CL120*$E120*$F120*$G120*$L120*$CM$13)</f>
        <v>0</v>
      </c>
      <c r="CN120" s="115">
        <v>0</v>
      </c>
      <c r="CO120" s="116">
        <f>(CN120*$E120*$F120*$G120*$L120*$CO$13)</f>
        <v>0</v>
      </c>
      <c r="CP120" s="115">
        <v>0</v>
      </c>
      <c r="CQ120" s="116">
        <f>(CP120*$E120*$F120*$G120*$L120*$CQ$13)</f>
        <v>0</v>
      </c>
      <c r="CR120" s="115">
        <v>2</v>
      </c>
      <c r="CS120" s="116">
        <f>(CR120*$E120*$F120*$G120*$M120*$CS$13)</f>
        <v>126330.45599999999</v>
      </c>
      <c r="CT120" s="115">
        <v>0</v>
      </c>
      <c r="CU120" s="116">
        <f>(CT120*$E120*$F120*$G120*$M120*$CU$13)</f>
        <v>0</v>
      </c>
      <c r="CV120" s="115">
        <v>0</v>
      </c>
      <c r="CW120" s="116">
        <f>(CV120*$E120*$F120*$G120*$M120*$CW$13)</f>
        <v>0</v>
      </c>
      <c r="CX120" s="123"/>
      <c r="CY120" s="115">
        <f>(CX120*$E120*$F120*$G120*$M120*$CY$13)</f>
        <v>0</v>
      </c>
      <c r="CZ120" s="115"/>
      <c r="DA120" s="116">
        <f t="shared" si="332"/>
        <v>0</v>
      </c>
      <c r="DB120" s="116">
        <v>0</v>
      </c>
      <c r="DC120" s="116">
        <f>(DB120*$E120*$F120*$G120*$M120*$DC$13)</f>
        <v>0</v>
      </c>
      <c r="DD120" s="125"/>
      <c r="DE120" s="115">
        <f>(DD120*$E120*$F120*$G120*$M120*$DE$13)</f>
        <v>0</v>
      </c>
      <c r="DF120" s="115">
        <v>0</v>
      </c>
      <c r="DG120" s="116">
        <f>(DF120*$E120*$F120*$G120*$M120*$DG$13)</f>
        <v>0</v>
      </c>
      <c r="DH120" s="115"/>
      <c r="DI120" s="116">
        <f>(DH120*$E120*$F120*$G120*$N120*$DI$13)</f>
        <v>0</v>
      </c>
      <c r="DJ120" s="115">
        <v>1</v>
      </c>
      <c r="DK120" s="124">
        <f>(DJ120*$E120*$F120*$G120*$O120*$DK$13)</f>
        <v>77302.207599999994</v>
      </c>
      <c r="DL120" s="124"/>
      <c r="DM120" s="124"/>
      <c r="DN120" s="116">
        <f t="shared" si="333"/>
        <v>25</v>
      </c>
      <c r="DO120" s="116">
        <f t="shared" si="333"/>
        <v>1652590.3562300003</v>
      </c>
    </row>
    <row r="121" spans="1:119" s="37" customFormat="1" ht="15.75" customHeight="1" x14ac:dyDescent="0.25">
      <c r="A121" s="89"/>
      <c r="B121" s="109">
        <v>91</v>
      </c>
      <c r="C121" s="154" t="s">
        <v>328</v>
      </c>
      <c r="D121" s="152" t="s">
        <v>329</v>
      </c>
      <c r="E121" s="93">
        <v>24257</v>
      </c>
      <c r="F121" s="112">
        <v>0.84</v>
      </c>
      <c r="G121" s="131">
        <v>1</v>
      </c>
      <c r="H121" s="101"/>
      <c r="I121" s="101"/>
      <c r="J121" s="101"/>
      <c r="K121" s="65"/>
      <c r="L121" s="113">
        <v>1.4</v>
      </c>
      <c r="M121" s="113">
        <v>1.68</v>
      </c>
      <c r="N121" s="113">
        <v>2.23</v>
      </c>
      <c r="O121" s="114">
        <v>2.57</v>
      </c>
      <c r="P121" s="115">
        <v>28</v>
      </c>
      <c r="Q121" s="116">
        <f t="shared" si="325"/>
        <v>878607.94559999998</v>
      </c>
      <c r="R121" s="138">
        <v>23</v>
      </c>
      <c r="S121" s="115">
        <f>(R121*$E121*$F121*$G121*$L121*$S$13)</f>
        <v>721713.66959999991</v>
      </c>
      <c r="T121" s="115">
        <v>41</v>
      </c>
      <c r="U121" s="116">
        <f>(T121*$E121*$F121*$G121*$L121*$U$13)</f>
        <v>1439747.4552720001</v>
      </c>
      <c r="V121" s="115"/>
      <c r="W121" s="116">
        <f>(V121*$E121*$F121*$G121*$L121*$W$13)</f>
        <v>0</v>
      </c>
      <c r="X121" s="115">
        <v>0</v>
      </c>
      <c r="Y121" s="116">
        <f>(X121*$E121*$F121*$G121*$L121*$Y$13)</f>
        <v>0</v>
      </c>
      <c r="Z121" s="116"/>
      <c r="AA121" s="116"/>
      <c r="AB121" s="115"/>
      <c r="AC121" s="116">
        <f>(AB121*$E121*$F121*$G121*$L121*$AC$13)</f>
        <v>0</v>
      </c>
      <c r="AD121" s="115"/>
      <c r="AE121" s="116"/>
      <c r="AF121" s="115">
        <v>78</v>
      </c>
      <c r="AG121" s="116">
        <f>(AF121*$E121*$F121*$G121*$L121*$AG$13)</f>
        <v>2447550.7056</v>
      </c>
      <c r="AH121" s="115"/>
      <c r="AI121" s="116"/>
      <c r="AJ121" s="117"/>
      <c r="AK121" s="116">
        <f t="shared" si="326"/>
        <v>0</v>
      </c>
      <c r="AL121" s="115">
        <v>3</v>
      </c>
      <c r="AM121" s="116">
        <f>(AL121*$E121*$F121*$G121*$L121*$AM$13)</f>
        <v>94136.565600000002</v>
      </c>
      <c r="AN121" s="115"/>
      <c r="AO121" s="115">
        <f>(AN121*$E121*$F121*$G121*$L121*$AO$13)</f>
        <v>0</v>
      </c>
      <c r="AP121" s="115">
        <v>0</v>
      </c>
      <c r="AQ121" s="116">
        <f>(AP121*$E121*$F121*$G121*$M121*$AQ$13)</f>
        <v>0</v>
      </c>
      <c r="AR121" s="123"/>
      <c r="AS121" s="116">
        <f>(AR121*$E121*$F121*$G121*$M121*$AS$13)</f>
        <v>0</v>
      </c>
      <c r="AT121" s="115">
        <v>10</v>
      </c>
      <c r="AU121" s="122">
        <f>(AT121*$E121*$F121*$G121*$M121*$AU$13)</f>
        <v>376546.26240000001</v>
      </c>
      <c r="AV121" s="115"/>
      <c r="AW121" s="116">
        <f t="shared" si="327"/>
        <v>0</v>
      </c>
      <c r="AX121" s="115"/>
      <c r="AY121" s="115">
        <f t="shared" si="328"/>
        <v>0</v>
      </c>
      <c r="AZ121" s="115"/>
      <c r="BA121" s="116">
        <f t="shared" si="329"/>
        <v>0</v>
      </c>
      <c r="BB121" s="115">
        <v>0</v>
      </c>
      <c r="BC121" s="116">
        <f>(BB121*$E121*$F121*$G121*$L121*$BC$13)</f>
        <v>0</v>
      </c>
      <c r="BD121" s="115">
        <v>0</v>
      </c>
      <c r="BE121" s="116">
        <f t="shared" si="330"/>
        <v>0</v>
      </c>
      <c r="BF121" s="115">
        <v>0</v>
      </c>
      <c r="BG121" s="116">
        <f>(BF121*$E121*$F121*$G121*$L121*$BG$13)</f>
        <v>0</v>
      </c>
      <c r="BH121" s="115">
        <v>0</v>
      </c>
      <c r="BI121" s="116">
        <f>(BH121*$E121*$F121*$G121*$L121*$BI$13)</f>
        <v>0</v>
      </c>
      <c r="BJ121" s="115">
        <v>8</v>
      </c>
      <c r="BK121" s="116">
        <f>(BJ121*$E121*$F121*$G121*$M121*$BK$13)</f>
        <v>301237.00992000004</v>
      </c>
      <c r="BL121" s="115"/>
      <c r="BM121" s="116">
        <f>(BL121*$E121*$F121*$G121*$M121*$BM$13)</f>
        <v>0</v>
      </c>
      <c r="BN121" s="115">
        <v>0</v>
      </c>
      <c r="BO121" s="116">
        <f>(BN121*$E121*$F121*$G121*$M121*$BO$13)</f>
        <v>0</v>
      </c>
      <c r="BP121" s="115">
        <v>3</v>
      </c>
      <c r="BQ121" s="116">
        <f>(BP121*$E121*$F121*$G121*$M121*$BQ$13)</f>
        <v>102694.43519999999</v>
      </c>
      <c r="BR121" s="115">
        <v>2</v>
      </c>
      <c r="BS121" s="116">
        <f>(BR121*$E121*$F121*$G121*$M121*$BS$13)</f>
        <v>61616.661120000004</v>
      </c>
      <c r="BT121" s="115"/>
      <c r="BU121" s="116">
        <f>(BT121*$E121*$F121*$G121*$M121*$BU$13)</f>
        <v>0</v>
      </c>
      <c r="BV121" s="115">
        <v>2</v>
      </c>
      <c r="BW121" s="124">
        <f>(BV121*$E121*$F121*$G121*$M121*$BW$13)</f>
        <v>82155.548159999991</v>
      </c>
      <c r="BX121" s="115">
        <v>0</v>
      </c>
      <c r="BY121" s="116">
        <f>(BX121*$E121*$F121*$G121*$L121*$BY$13)</f>
        <v>0</v>
      </c>
      <c r="BZ121" s="115"/>
      <c r="CA121" s="116">
        <f>(BZ121*$E121*$F121*$G121*$L121*$CA$13)</f>
        <v>0</v>
      </c>
      <c r="CB121" s="115">
        <v>0</v>
      </c>
      <c r="CC121" s="116">
        <f>(CB121*$E121*$F121*$G121*$L121*$CC$13)</f>
        <v>0</v>
      </c>
      <c r="CD121" s="115">
        <v>9</v>
      </c>
      <c r="CE121" s="116">
        <f>(CD121*$E121*$F121*$G121*$M121*$CE$13)</f>
        <v>308083.30559999996</v>
      </c>
      <c r="CF121" s="115"/>
      <c r="CG121" s="116">
        <f t="shared" si="331"/>
        <v>0</v>
      </c>
      <c r="CH121" s="115"/>
      <c r="CI121" s="116">
        <f>(CH121*$E121*$F121*$G121*$L121*$CI$13)</f>
        <v>0</v>
      </c>
      <c r="CJ121" s="115"/>
      <c r="CK121" s="116">
        <f>(CJ121*$E121*$F121*$G121*$L121*$CK$13)</f>
        <v>0</v>
      </c>
      <c r="CL121" s="115">
        <v>9</v>
      </c>
      <c r="CM121" s="116">
        <f>(CL121*$E121*$F121*$G121*$L121*$CM$13)</f>
        <v>256736.08799999996</v>
      </c>
      <c r="CN121" s="115">
        <v>2</v>
      </c>
      <c r="CO121" s="116">
        <f>(CN121*$E121*$F121*$G121*$L121*$CO$13)</f>
        <v>51347.217600000004</v>
      </c>
      <c r="CP121" s="115">
        <v>0</v>
      </c>
      <c r="CQ121" s="116">
        <f>(CP121*$E121*$F121*$G121*$L121*$CQ$13)</f>
        <v>0</v>
      </c>
      <c r="CR121" s="115">
        <v>4</v>
      </c>
      <c r="CS121" s="116">
        <f>(CR121*$E121*$F121*$G121*$M121*$CS$13)</f>
        <v>136925.9136</v>
      </c>
      <c r="CT121" s="115">
        <v>10</v>
      </c>
      <c r="CU121" s="116">
        <f>(CT121*$E121*$F121*$G121*$M121*$CU$13)</f>
        <v>342314.78399999999</v>
      </c>
      <c r="CV121" s="115">
        <v>20</v>
      </c>
      <c r="CW121" s="116">
        <f>(CV121*$E121*$F121*$G121*$M121*$CW$13)</f>
        <v>684629.56799999997</v>
      </c>
      <c r="CX121" s="123"/>
      <c r="CY121" s="115">
        <f>(CX121*$E121*$F121*$G121*$M121*$CY$13)</f>
        <v>0</v>
      </c>
      <c r="CZ121" s="115">
        <v>0</v>
      </c>
      <c r="DA121" s="116">
        <f t="shared" si="332"/>
        <v>0</v>
      </c>
      <c r="DB121" s="116"/>
      <c r="DC121" s="116">
        <f>(DB121*$E121*$F121*$G121*$M121*$DC$13)</f>
        <v>0</v>
      </c>
      <c r="DD121" s="125"/>
      <c r="DE121" s="115">
        <f>(DD121*$E121*$F121*$G121*$M121*$DE$13)</f>
        <v>0</v>
      </c>
      <c r="DF121" s="115">
        <v>1</v>
      </c>
      <c r="DG121" s="116">
        <f>(DF121*$E121*$F121*$G121*$M121*$DG$13)</f>
        <v>34231.4784</v>
      </c>
      <c r="DH121" s="115">
        <v>0</v>
      </c>
      <c r="DI121" s="116">
        <f>(DH121*$E121*$F121*$G121*$N121*$DI$13)</f>
        <v>0</v>
      </c>
      <c r="DJ121" s="115">
        <v>0</v>
      </c>
      <c r="DK121" s="124">
        <f>(DJ121*$E121*$F121*$G121*$O121*$DK$13)</f>
        <v>0</v>
      </c>
      <c r="DL121" s="124"/>
      <c r="DM121" s="124"/>
      <c r="DN121" s="116">
        <f t="shared" si="333"/>
        <v>253</v>
      </c>
      <c r="DO121" s="116">
        <f t="shared" si="333"/>
        <v>8320274.6136720004</v>
      </c>
    </row>
    <row r="122" spans="1:119" s="37" customFormat="1" ht="16.5" customHeight="1" x14ac:dyDescent="0.25">
      <c r="A122" s="89"/>
      <c r="B122" s="109">
        <v>92</v>
      </c>
      <c r="C122" s="110" t="s">
        <v>330</v>
      </c>
      <c r="D122" s="152" t="s">
        <v>331</v>
      </c>
      <c r="E122" s="93">
        <v>24257</v>
      </c>
      <c r="F122" s="112">
        <v>1.33</v>
      </c>
      <c r="G122" s="131">
        <v>1</v>
      </c>
      <c r="H122" s="101"/>
      <c r="I122" s="101"/>
      <c r="J122" s="101"/>
      <c r="K122" s="65"/>
      <c r="L122" s="113">
        <v>1.4</v>
      </c>
      <c r="M122" s="113">
        <v>1.68</v>
      </c>
      <c r="N122" s="113">
        <v>2.23</v>
      </c>
      <c r="O122" s="114">
        <v>2.57</v>
      </c>
      <c r="P122" s="115">
        <v>190</v>
      </c>
      <c r="Q122" s="116">
        <f t="shared" si="325"/>
        <v>9439805.6060000025</v>
      </c>
      <c r="R122" s="138">
        <v>19</v>
      </c>
      <c r="S122" s="115">
        <f>(R122*$E122*$F122*$G122*$L122*$S$13)</f>
        <v>943980.56059999997</v>
      </c>
      <c r="T122" s="115">
        <v>6</v>
      </c>
      <c r="U122" s="116">
        <f>(T122*$E122*$F122*$G122*$L122*$U$13)</f>
        <v>333600.02012400003</v>
      </c>
      <c r="V122" s="115"/>
      <c r="W122" s="116">
        <f>(V122*$E122*$F122*$G122*$L122*$W$13)</f>
        <v>0</v>
      </c>
      <c r="X122" s="115"/>
      <c r="Y122" s="116">
        <f>(X122*$E122*$F122*$G122*$L122*$Y$13)</f>
        <v>0</v>
      </c>
      <c r="Z122" s="116"/>
      <c r="AA122" s="116"/>
      <c r="AB122" s="115"/>
      <c r="AC122" s="116">
        <f>(AB122*$E122*$F122*$G122*$L122*$AC$13)</f>
        <v>0</v>
      </c>
      <c r="AD122" s="115"/>
      <c r="AE122" s="116"/>
      <c r="AF122" s="115">
        <v>9</v>
      </c>
      <c r="AG122" s="116">
        <f>(AF122*$E122*$F122*$G122*$L122*$AG$13)</f>
        <v>447148.68660000007</v>
      </c>
      <c r="AH122" s="115"/>
      <c r="AI122" s="116"/>
      <c r="AJ122" s="144">
        <v>1</v>
      </c>
      <c r="AK122" s="116">
        <f t="shared" si="326"/>
        <v>49683.187400000003</v>
      </c>
      <c r="AL122" s="115">
        <v>0</v>
      </c>
      <c r="AM122" s="116">
        <f>(AL122*$E122*$F122*$G122*$L122*$AM$13)</f>
        <v>0</v>
      </c>
      <c r="AN122" s="115"/>
      <c r="AO122" s="115">
        <f>(AN122*$E122*$F122*$G122*$L122*$AO$13)</f>
        <v>0</v>
      </c>
      <c r="AP122" s="115">
        <v>10</v>
      </c>
      <c r="AQ122" s="116">
        <f>(AP122*$E122*$F122*$G122*$M122*$AQ$13)</f>
        <v>596198.24880000006</v>
      </c>
      <c r="AR122" s="123"/>
      <c r="AS122" s="116">
        <f>(AR122*$E122*$F122*$G122*$M122*$AS$13)</f>
        <v>0</v>
      </c>
      <c r="AT122" s="115">
        <v>4</v>
      </c>
      <c r="AU122" s="122">
        <f>(AT122*$E122*$F122*$G122*$M122*$AU$13)</f>
        <v>238479.29952</v>
      </c>
      <c r="AV122" s="115"/>
      <c r="AW122" s="116">
        <f t="shared" si="327"/>
        <v>0</v>
      </c>
      <c r="AX122" s="115">
        <v>0</v>
      </c>
      <c r="AY122" s="115">
        <f t="shared" si="328"/>
        <v>0</v>
      </c>
      <c r="AZ122" s="115"/>
      <c r="BA122" s="116">
        <f t="shared" si="329"/>
        <v>0</v>
      </c>
      <c r="BB122" s="115"/>
      <c r="BC122" s="116">
        <f>(BB122*$E122*$F122*$G122*$L122*$BC$13)</f>
        <v>0</v>
      </c>
      <c r="BD122" s="115"/>
      <c r="BE122" s="116">
        <f t="shared" si="330"/>
        <v>0</v>
      </c>
      <c r="BF122" s="115"/>
      <c r="BG122" s="116">
        <f>(BF122*$E122*$F122*$G122*$L122*$BG$13)</f>
        <v>0</v>
      </c>
      <c r="BH122" s="115">
        <v>0</v>
      </c>
      <c r="BI122" s="116">
        <f>(BH122*$E122*$F122*$G122*$L122*$BI$13)</f>
        <v>0</v>
      </c>
      <c r="BJ122" s="115">
        <v>9</v>
      </c>
      <c r="BK122" s="116">
        <f>(BJ122*$E122*$F122*$G122*$M122*$BK$13)</f>
        <v>536578.42392000009</v>
      </c>
      <c r="BL122" s="115"/>
      <c r="BM122" s="116">
        <f>(BL122*$E122*$F122*$G122*$M122*$BM$13)</f>
        <v>0</v>
      </c>
      <c r="BN122" s="115"/>
      <c r="BO122" s="116">
        <f>(BN122*$E122*$F122*$G122*$M122*$BO$13)</f>
        <v>0</v>
      </c>
      <c r="BP122" s="115">
        <v>0</v>
      </c>
      <c r="BQ122" s="116">
        <f>(BP122*$E122*$F122*$G122*$M122*$BQ$13)</f>
        <v>0</v>
      </c>
      <c r="BR122" s="115"/>
      <c r="BS122" s="116">
        <f>(BR122*$E122*$F122*$G122*$M122*$BS$13)</f>
        <v>0</v>
      </c>
      <c r="BT122" s="115"/>
      <c r="BU122" s="116">
        <f>(BT122*$E122*$F122*$G122*$M122*$BU$13)</f>
        <v>0</v>
      </c>
      <c r="BV122" s="115">
        <v>2</v>
      </c>
      <c r="BW122" s="124">
        <f>(BV122*$E122*$F122*$G122*$M122*$BW$13)</f>
        <v>130079.61791999999</v>
      </c>
      <c r="BX122" s="115"/>
      <c r="BY122" s="116">
        <f>(BX122*$E122*$F122*$G122*$L122*$BY$13)</f>
        <v>0</v>
      </c>
      <c r="BZ122" s="115"/>
      <c r="CA122" s="116">
        <f>(BZ122*$E122*$F122*$G122*$L122*$CA$13)</f>
        <v>0</v>
      </c>
      <c r="CB122" s="115"/>
      <c r="CC122" s="116">
        <f>(CB122*$E122*$F122*$G122*$L122*$CC$13)</f>
        <v>0</v>
      </c>
      <c r="CD122" s="115">
        <v>0</v>
      </c>
      <c r="CE122" s="116">
        <f>(CD122*$E122*$F122*$G122*$M122*$CE$13)</f>
        <v>0</v>
      </c>
      <c r="CF122" s="115"/>
      <c r="CG122" s="116">
        <f t="shared" si="331"/>
        <v>0</v>
      </c>
      <c r="CH122" s="115"/>
      <c r="CI122" s="116"/>
      <c r="CJ122" s="115"/>
      <c r="CK122" s="116">
        <f>(CJ122*$E122*$F122*$G122*$L122*$CK$13)</f>
        <v>0</v>
      </c>
      <c r="CL122" s="115">
        <v>2</v>
      </c>
      <c r="CM122" s="116">
        <f>(CL122*$E122*$F122*$G122*$L122*$CM$13)</f>
        <v>90333.067999999999</v>
      </c>
      <c r="CN122" s="115">
        <v>0</v>
      </c>
      <c r="CO122" s="116">
        <f>(CN122*$E122*$F122*$G122*$L122*$CO$13)</f>
        <v>0</v>
      </c>
      <c r="CP122" s="115">
        <v>0</v>
      </c>
      <c r="CQ122" s="116">
        <f>(CP122*$E122*$F122*$G122*$L122*$CQ$13)</f>
        <v>0</v>
      </c>
      <c r="CR122" s="115">
        <v>2</v>
      </c>
      <c r="CS122" s="116">
        <f>(CR122*$E122*$F122*$G122*$M122*$CS$13)</f>
        <v>108399.6816</v>
      </c>
      <c r="CT122" s="115">
        <v>0</v>
      </c>
      <c r="CU122" s="116">
        <f>(CT122*$E122*$F122*$G122*$M122*$CU$13)</f>
        <v>0</v>
      </c>
      <c r="CV122" s="115">
        <v>16</v>
      </c>
      <c r="CW122" s="116">
        <f>(CV122*$E122*$F122*$G122*$M122*$CW$13)</f>
        <v>867197.45279999997</v>
      </c>
      <c r="CX122" s="123"/>
      <c r="CY122" s="115">
        <f>(CX122*$E122*$F122*$G122*$M122*$CY$13)</f>
        <v>0</v>
      </c>
      <c r="CZ122" s="115"/>
      <c r="DA122" s="116">
        <f t="shared" si="332"/>
        <v>0</v>
      </c>
      <c r="DB122" s="116">
        <v>0</v>
      </c>
      <c r="DC122" s="116">
        <f>(DB122*$E122*$F122*$G122*$M122*$DC$13)</f>
        <v>0</v>
      </c>
      <c r="DD122" s="125"/>
      <c r="DE122" s="115">
        <f>(DD122*$E122*$F122*$G122*$M122*$DE$13)</f>
        <v>0</v>
      </c>
      <c r="DF122" s="115">
        <v>0</v>
      </c>
      <c r="DG122" s="116">
        <f>(DF122*$E122*$F122*$G122*$M122*$DG$13)</f>
        <v>0</v>
      </c>
      <c r="DH122" s="115"/>
      <c r="DI122" s="116">
        <f>(DH122*$E122*$F122*$G122*$N122*$DI$13)</f>
        <v>0</v>
      </c>
      <c r="DJ122" s="115">
        <v>0</v>
      </c>
      <c r="DK122" s="124">
        <f>(DJ122*$E122*$F122*$G122*$O122*$DK$13)</f>
        <v>0</v>
      </c>
      <c r="DL122" s="124"/>
      <c r="DM122" s="124"/>
      <c r="DN122" s="116">
        <f t="shared" si="333"/>
        <v>270</v>
      </c>
      <c r="DO122" s="116">
        <f t="shared" si="333"/>
        <v>13781483.853284003</v>
      </c>
    </row>
    <row r="123" spans="1:119" s="37" customFormat="1" ht="18.75" customHeight="1" x14ac:dyDescent="0.25">
      <c r="A123" s="89"/>
      <c r="B123" s="109">
        <v>93</v>
      </c>
      <c r="C123" s="110" t="s">
        <v>332</v>
      </c>
      <c r="D123" s="152" t="s">
        <v>333</v>
      </c>
      <c r="E123" s="93">
        <v>24257</v>
      </c>
      <c r="F123" s="112">
        <v>0.96</v>
      </c>
      <c r="G123" s="195">
        <v>1</v>
      </c>
      <c r="H123" s="191"/>
      <c r="I123" s="191"/>
      <c r="J123" s="191"/>
      <c r="K123" s="65"/>
      <c r="L123" s="113">
        <v>1.4</v>
      </c>
      <c r="M123" s="113">
        <v>1.68</v>
      </c>
      <c r="N123" s="113">
        <v>2.23</v>
      </c>
      <c r="O123" s="114">
        <v>2.57</v>
      </c>
      <c r="P123" s="115">
        <v>29</v>
      </c>
      <c r="Q123" s="116">
        <f>(P123*$E123*$F123*$G123*$L123)</f>
        <v>945440.83199999994</v>
      </c>
      <c r="R123" s="138">
        <v>181</v>
      </c>
      <c r="S123" s="115">
        <f>(R123*$E123*$F123*$G123*$L123)</f>
        <v>5900854.8480000002</v>
      </c>
      <c r="T123" s="115">
        <v>223</v>
      </c>
      <c r="U123" s="116">
        <f>(T123*$E123*$F123*$G123*$L123)</f>
        <v>7270113.9839999992</v>
      </c>
      <c r="V123" s="115"/>
      <c r="W123" s="116">
        <f>(V123*$E123*$F123*$G123*$L123)</f>
        <v>0</v>
      </c>
      <c r="X123" s="115">
        <v>0</v>
      </c>
      <c r="Y123" s="116">
        <f>(X123*$E123*$F123*$G123*$L123)</f>
        <v>0</v>
      </c>
      <c r="Z123" s="116"/>
      <c r="AA123" s="116"/>
      <c r="AB123" s="115"/>
      <c r="AC123" s="116">
        <f>(AB123*$E123*$F123*$G123*$L123)</f>
        <v>0</v>
      </c>
      <c r="AD123" s="115"/>
      <c r="AE123" s="116"/>
      <c r="AF123" s="115">
        <v>52</v>
      </c>
      <c r="AG123" s="116">
        <f>(AF123*$E123*$F123*$G123*$L123)</f>
        <v>1695273.2159999998</v>
      </c>
      <c r="AH123" s="115"/>
      <c r="AI123" s="116"/>
      <c r="AJ123" s="144"/>
      <c r="AK123" s="116">
        <f t="shared" si="326"/>
        <v>0</v>
      </c>
      <c r="AL123" s="115">
        <v>2</v>
      </c>
      <c r="AM123" s="116">
        <f>(AL123*$E123*$F123*$G123*$L123)</f>
        <v>65202.815999999992</v>
      </c>
      <c r="AN123" s="115"/>
      <c r="AO123" s="115">
        <f>(AN123*$E123*$F123*$G123*$L123)</f>
        <v>0</v>
      </c>
      <c r="AP123" s="115">
        <v>16</v>
      </c>
      <c r="AQ123" s="116">
        <f>(AP123*$E123*$F123*$G123*$M123)</f>
        <v>625947.03359999997</v>
      </c>
      <c r="AR123" s="123"/>
      <c r="AS123" s="116">
        <f>(AR123*$E123*$F123*$G123*$M123)</f>
        <v>0</v>
      </c>
      <c r="AT123" s="115">
        <v>4</v>
      </c>
      <c r="AU123" s="122">
        <f>(AT123*$E123*$F123*$G123*$M123)</f>
        <v>156486.75839999999</v>
      </c>
      <c r="AV123" s="115"/>
      <c r="AW123" s="116">
        <f t="shared" si="327"/>
        <v>0</v>
      </c>
      <c r="AX123" s="115">
        <v>0</v>
      </c>
      <c r="AY123" s="115">
        <f t="shared" si="328"/>
        <v>0</v>
      </c>
      <c r="AZ123" s="115"/>
      <c r="BA123" s="116">
        <f t="shared" si="329"/>
        <v>0</v>
      </c>
      <c r="BB123" s="115">
        <v>0</v>
      </c>
      <c r="BC123" s="116">
        <f>(BB123*$E123*$F123*$G123*$L123)</f>
        <v>0</v>
      </c>
      <c r="BD123" s="115">
        <v>0</v>
      </c>
      <c r="BE123" s="116">
        <f t="shared" si="330"/>
        <v>0</v>
      </c>
      <c r="BF123" s="115">
        <v>0</v>
      </c>
      <c r="BG123" s="116"/>
      <c r="BH123" s="115">
        <v>6</v>
      </c>
      <c r="BI123" s="116">
        <f>(BH123*$E123*$F123*$G123*$L123)</f>
        <v>195608.448</v>
      </c>
      <c r="BJ123" s="115">
        <v>58</v>
      </c>
      <c r="BK123" s="116">
        <f>(BJ123*$E123*$F123*$G123*$M123)</f>
        <v>2269057.9967999998</v>
      </c>
      <c r="BL123" s="115">
        <v>25</v>
      </c>
      <c r="BM123" s="116">
        <f>(BL123*$E123*$F123*$G123*$M123)</f>
        <v>978042.24</v>
      </c>
      <c r="BN123" s="115">
        <v>0</v>
      </c>
      <c r="BO123" s="116">
        <f>(BN123*$E123*$F123*$G123*$M123)</f>
        <v>0</v>
      </c>
      <c r="BP123" s="115">
        <v>15</v>
      </c>
      <c r="BQ123" s="116">
        <f>(BP123*$E123*$F123*$G123*$M123)</f>
        <v>586825.34399999992</v>
      </c>
      <c r="BR123" s="115">
        <v>6</v>
      </c>
      <c r="BS123" s="116">
        <f>(BR123*$E123*$F123*$G123*$M123)</f>
        <v>234730.13760000002</v>
      </c>
      <c r="BT123" s="115">
        <v>11</v>
      </c>
      <c r="BU123" s="116">
        <f>(BT123*$E123*$F123*$G123*$M123)</f>
        <v>430338.58559999993</v>
      </c>
      <c r="BV123" s="115">
        <v>19</v>
      </c>
      <c r="BW123" s="124">
        <f>(BV123*$E123*$F123*$G123*$M123)</f>
        <v>743312.10239999997</v>
      </c>
      <c r="BX123" s="115">
        <v>0</v>
      </c>
      <c r="BY123" s="116">
        <f>(BX123*$E123*$F123*$G123*$L123)</f>
        <v>0</v>
      </c>
      <c r="BZ123" s="115">
        <v>0</v>
      </c>
      <c r="CA123" s="116">
        <f>(BZ123*$E123*$F123*$G123*$L123)</f>
        <v>0</v>
      </c>
      <c r="CB123" s="115">
        <v>0</v>
      </c>
      <c r="CC123" s="116">
        <f>(CB123*$E123*$F123*$G123*$L123)</f>
        <v>0</v>
      </c>
      <c r="CD123" s="115">
        <v>10</v>
      </c>
      <c r="CE123" s="116">
        <f>(CD123*$E123*$F123*$G123*$M123)</f>
        <v>391216.89599999995</v>
      </c>
      <c r="CF123" s="115"/>
      <c r="CG123" s="116">
        <f t="shared" si="331"/>
        <v>0</v>
      </c>
      <c r="CH123" s="115"/>
      <c r="CI123" s="116">
        <f>(CH123*$E123*$F123*$G123*$L123)</f>
        <v>0</v>
      </c>
      <c r="CJ123" s="115"/>
      <c r="CK123" s="116">
        <f>(CJ123*$E123*$F123*$G123*$L123)</f>
        <v>0</v>
      </c>
      <c r="CL123" s="115">
        <v>12</v>
      </c>
      <c r="CM123" s="116">
        <f>(CL123*$E123*$F123*$G123*$L123)</f>
        <v>391216.89600000001</v>
      </c>
      <c r="CN123" s="115">
        <v>1</v>
      </c>
      <c r="CO123" s="116">
        <f>(CN123*$E123*$F123*$G123*$L123)</f>
        <v>32601.407999999996</v>
      </c>
      <c r="CP123" s="115">
        <v>8</v>
      </c>
      <c r="CQ123" s="116">
        <f>(CP123*$E123*$F123*$G123*$L123)</f>
        <v>260811.26399999997</v>
      </c>
      <c r="CR123" s="115">
        <v>11</v>
      </c>
      <c r="CS123" s="116">
        <f>(CR123*$E123*$F123*$G123*$M123)</f>
        <v>430338.58559999993</v>
      </c>
      <c r="CT123" s="115">
        <v>0</v>
      </c>
      <c r="CU123" s="116">
        <f>(CT123*$E123*$F123*$G123*$M123)</f>
        <v>0</v>
      </c>
      <c r="CV123" s="115">
        <v>13</v>
      </c>
      <c r="CW123" s="116">
        <f>(CV123*$E123*$F123*$G123*$M123)</f>
        <v>508581.96479999996</v>
      </c>
      <c r="CX123" s="123"/>
      <c r="CY123" s="115">
        <f>(CX123*$E123*$F123*$G123*$M123)</f>
        <v>0</v>
      </c>
      <c r="CZ123" s="115">
        <v>0</v>
      </c>
      <c r="DA123" s="116">
        <f t="shared" si="332"/>
        <v>0</v>
      </c>
      <c r="DB123" s="116"/>
      <c r="DC123" s="116"/>
      <c r="DD123" s="125"/>
      <c r="DE123" s="115">
        <f>(DD123*$E123*$F123*$G123*$M123)</f>
        <v>0</v>
      </c>
      <c r="DF123" s="115">
        <v>5</v>
      </c>
      <c r="DG123" s="116">
        <f>(DF123*$E123*$F123*$G123*$M123)</f>
        <v>195608.44799999997</v>
      </c>
      <c r="DH123" s="115">
        <v>0</v>
      </c>
      <c r="DI123" s="116">
        <f>(DH123*$E123*$F123*$G123*$N123)</f>
        <v>0</v>
      </c>
      <c r="DJ123" s="115">
        <v>0</v>
      </c>
      <c r="DK123" s="124">
        <f>(DJ123*$E123*$F123*$G123*$O123)</f>
        <v>0</v>
      </c>
      <c r="DL123" s="124"/>
      <c r="DM123" s="124"/>
      <c r="DN123" s="116">
        <f t="shared" si="333"/>
        <v>707</v>
      </c>
      <c r="DO123" s="116">
        <f t="shared" si="333"/>
        <v>24307609.8048</v>
      </c>
    </row>
    <row r="124" spans="1:119" s="37" customFormat="1" ht="15.75" customHeight="1" x14ac:dyDescent="0.25">
      <c r="A124" s="89"/>
      <c r="B124" s="109">
        <v>94</v>
      </c>
      <c r="C124" s="110" t="s">
        <v>334</v>
      </c>
      <c r="D124" s="152" t="s">
        <v>335</v>
      </c>
      <c r="E124" s="93">
        <v>24257</v>
      </c>
      <c r="F124" s="131">
        <v>2.2999999999999998</v>
      </c>
      <c r="G124" s="131">
        <v>1</v>
      </c>
      <c r="H124" s="101"/>
      <c r="I124" s="101"/>
      <c r="J124" s="101"/>
      <c r="K124" s="65"/>
      <c r="L124" s="113">
        <v>1.4</v>
      </c>
      <c r="M124" s="113">
        <v>1.68</v>
      </c>
      <c r="N124" s="113">
        <v>2.23</v>
      </c>
      <c r="O124" s="114">
        <v>2.57</v>
      </c>
      <c r="P124" s="115">
        <v>0</v>
      </c>
      <c r="Q124" s="116">
        <f t="shared" si="325"/>
        <v>0</v>
      </c>
      <c r="R124" s="138">
        <v>0</v>
      </c>
      <c r="S124" s="115">
        <f>(R124*$E124*$F124*$G124*$L124*$S$13)</f>
        <v>0</v>
      </c>
      <c r="T124" s="115">
        <v>30</v>
      </c>
      <c r="U124" s="116">
        <f>(T124*$E124*$F124*$G124*$L124*$U$13)</f>
        <v>2884511.4521999997</v>
      </c>
      <c r="V124" s="115"/>
      <c r="W124" s="116">
        <f>(V124*$E124*$F124*$G124*$L124*$W$13)</f>
        <v>0</v>
      </c>
      <c r="X124" s="115"/>
      <c r="Y124" s="116">
        <f>(X124*$E124*$F124*$G124*$L124*$Y$13)</f>
        <v>0</v>
      </c>
      <c r="Z124" s="116"/>
      <c r="AA124" s="116"/>
      <c r="AB124" s="115"/>
      <c r="AC124" s="116">
        <f>(AB124*$E124*$F124*$G124*$L124*$AC$13)</f>
        <v>0</v>
      </c>
      <c r="AD124" s="115"/>
      <c r="AE124" s="116"/>
      <c r="AF124" s="115"/>
      <c r="AG124" s="116">
        <f>(AF124*$E124*$F124*$G124*$L124*$AG$13)</f>
        <v>0</v>
      </c>
      <c r="AH124" s="115"/>
      <c r="AI124" s="116"/>
      <c r="AJ124" s="144"/>
      <c r="AK124" s="116">
        <f t="shared" si="326"/>
        <v>0</v>
      </c>
      <c r="AL124" s="115">
        <v>0</v>
      </c>
      <c r="AM124" s="116">
        <f>(AL124*$E124*$F124*$G124*$L124*$AM$13)</f>
        <v>0</v>
      </c>
      <c r="AN124" s="115"/>
      <c r="AO124" s="115">
        <f>(AN124*$E124*$F124*$G124*$L124*$AO$13)</f>
        <v>0</v>
      </c>
      <c r="AP124" s="115">
        <v>1</v>
      </c>
      <c r="AQ124" s="116">
        <f>(AP124*$E124*$F124*$G124*$M124*$AQ$13)</f>
        <v>103101.9528</v>
      </c>
      <c r="AR124" s="123"/>
      <c r="AS124" s="116">
        <f>(AR124*$E124*$F124*$G124*$M124*$AS$13)</f>
        <v>0</v>
      </c>
      <c r="AT124" s="115">
        <v>0</v>
      </c>
      <c r="AU124" s="122">
        <f>(AT124*$E124*$F124*$G124*$M124*$AU$13)</f>
        <v>0</v>
      </c>
      <c r="AV124" s="115"/>
      <c r="AW124" s="116">
        <f t="shared" si="327"/>
        <v>0</v>
      </c>
      <c r="AX124" s="115">
        <v>0</v>
      </c>
      <c r="AY124" s="115">
        <f t="shared" si="328"/>
        <v>0</v>
      </c>
      <c r="AZ124" s="115"/>
      <c r="BA124" s="116">
        <f t="shared" si="329"/>
        <v>0</v>
      </c>
      <c r="BB124" s="115"/>
      <c r="BC124" s="116">
        <f>(BB124*$E124*$F124*$G124*$L124*$BC$13)</f>
        <v>0</v>
      </c>
      <c r="BD124" s="115"/>
      <c r="BE124" s="116">
        <f t="shared" si="330"/>
        <v>0</v>
      </c>
      <c r="BF124" s="115"/>
      <c r="BG124" s="116">
        <f>(BF124*$E124*$F124*$G124*$L124*$BG$13)</f>
        <v>0</v>
      </c>
      <c r="BH124" s="115">
        <v>0</v>
      </c>
      <c r="BI124" s="116">
        <f>(BH124*$E124*$F124*$G124*$L124*$BI$13)</f>
        <v>0</v>
      </c>
      <c r="BJ124" s="115">
        <v>0</v>
      </c>
      <c r="BK124" s="116">
        <f>(BJ124*$E124*$F124*$G124*$M124*$BK$13)</f>
        <v>0</v>
      </c>
      <c r="BL124" s="115"/>
      <c r="BM124" s="116">
        <f>(BL124*$E124*$F124*$G124*$M124*$BM$13)</f>
        <v>0</v>
      </c>
      <c r="BN124" s="115"/>
      <c r="BO124" s="116">
        <f>(BN124*$E124*$F124*$G124*$M124*$BO$13)</f>
        <v>0</v>
      </c>
      <c r="BP124" s="115">
        <v>0</v>
      </c>
      <c r="BQ124" s="116">
        <f>(BP124*$E124*$F124*$G124*$M124*$BQ$13)</f>
        <v>0</v>
      </c>
      <c r="BR124" s="115"/>
      <c r="BS124" s="116">
        <f>(BR124*$E124*$F124*$G124*$M124*$BS$13)</f>
        <v>0</v>
      </c>
      <c r="BT124" s="115">
        <v>0</v>
      </c>
      <c r="BU124" s="116">
        <f>(BT124*$E124*$F124*$G124*$M124*$BU$13)</f>
        <v>0</v>
      </c>
      <c r="BV124" s="115">
        <v>0</v>
      </c>
      <c r="BW124" s="124">
        <f>(BV124*$E124*$F124*$G124*$M124*$BW$13)</f>
        <v>0</v>
      </c>
      <c r="BX124" s="115"/>
      <c r="BY124" s="116">
        <f>(BX124*$E124*$F124*$G124*$L124*$BY$13)</f>
        <v>0</v>
      </c>
      <c r="BZ124" s="115"/>
      <c r="CA124" s="116">
        <f>(BZ124*$E124*$F124*$G124*$L124*$CA$13)</f>
        <v>0</v>
      </c>
      <c r="CB124" s="115"/>
      <c r="CC124" s="116">
        <f>(CB124*$E124*$F124*$G124*$L124*$CC$13)</f>
        <v>0</v>
      </c>
      <c r="CD124" s="115">
        <v>0</v>
      </c>
      <c r="CE124" s="116">
        <f>(CD124*$E124*$F124*$G124*$M124*$CE$13)</f>
        <v>0</v>
      </c>
      <c r="CF124" s="115"/>
      <c r="CG124" s="116">
        <f t="shared" si="331"/>
        <v>0</v>
      </c>
      <c r="CH124" s="115"/>
      <c r="CI124" s="116">
        <f>(CH124*$E124*$F124*$G124*$L124*$CI$13)</f>
        <v>0</v>
      </c>
      <c r="CJ124" s="115"/>
      <c r="CK124" s="116">
        <f>(CJ124*$E124*$F124*$G124*$L124*$CK$13)</f>
        <v>0</v>
      </c>
      <c r="CL124" s="115">
        <v>0</v>
      </c>
      <c r="CM124" s="116">
        <f>(CL124*$E124*$F124*$G124*$L124*$CM$13)</f>
        <v>0</v>
      </c>
      <c r="CN124" s="115">
        <v>0</v>
      </c>
      <c r="CO124" s="116">
        <f>(CN124*$E124*$F124*$G124*$L124*$CO$13)</f>
        <v>0</v>
      </c>
      <c r="CP124" s="115">
        <v>0</v>
      </c>
      <c r="CQ124" s="116">
        <f>(CP124*$E124*$F124*$G124*$L124*$CQ$13)</f>
        <v>0</v>
      </c>
      <c r="CR124" s="115">
        <v>0</v>
      </c>
      <c r="CS124" s="116">
        <f>(CR124*$E124*$F124*$G124*$M124*$CS$13)</f>
        <v>0</v>
      </c>
      <c r="CT124" s="115">
        <v>0</v>
      </c>
      <c r="CU124" s="116">
        <f>(CT124*$E124*$F124*$G124*$M124*$CU$13)</f>
        <v>0</v>
      </c>
      <c r="CV124" s="115">
        <v>0</v>
      </c>
      <c r="CW124" s="116">
        <f>(CV124*$E124*$F124*$G124*$M124*$CW$13)</f>
        <v>0</v>
      </c>
      <c r="CX124" s="123"/>
      <c r="CY124" s="115">
        <f>(CX124*$E124*$F124*$G124*$M124*$CY$13)</f>
        <v>0</v>
      </c>
      <c r="CZ124" s="115"/>
      <c r="DA124" s="116">
        <f t="shared" si="332"/>
        <v>0</v>
      </c>
      <c r="DB124" s="116">
        <v>0</v>
      </c>
      <c r="DC124" s="116">
        <f>(DB124*$E124*$F124*$G124*$M124*$DC$13)</f>
        <v>0</v>
      </c>
      <c r="DD124" s="125"/>
      <c r="DE124" s="115">
        <f>(DD124*$E124*$F124*$G124*$M124*$DE$13)</f>
        <v>0</v>
      </c>
      <c r="DF124" s="115">
        <v>0</v>
      </c>
      <c r="DG124" s="116">
        <f>(DF124*$E124*$F124*$G124*$M124*$DG$13)</f>
        <v>0</v>
      </c>
      <c r="DH124" s="115"/>
      <c r="DI124" s="116">
        <f>(DH124*$E124*$F124*$G124*$N124*$DI$13)</f>
        <v>0</v>
      </c>
      <c r="DJ124" s="115">
        <v>0</v>
      </c>
      <c r="DK124" s="124">
        <f>(DJ124*$E124*$F124*$G124*$O124*$DK$13)</f>
        <v>0</v>
      </c>
      <c r="DL124" s="124"/>
      <c r="DM124" s="124"/>
      <c r="DN124" s="116">
        <f t="shared" si="333"/>
        <v>31</v>
      </c>
      <c r="DO124" s="116">
        <f t="shared" si="333"/>
        <v>2987613.4049999998</v>
      </c>
    </row>
    <row r="125" spans="1:119" s="37" customFormat="1" ht="15.75" customHeight="1" x14ac:dyDescent="0.25">
      <c r="A125" s="89"/>
      <c r="B125" s="109">
        <v>95</v>
      </c>
      <c r="C125" s="110" t="s">
        <v>336</v>
      </c>
      <c r="D125" s="152" t="s">
        <v>337</v>
      </c>
      <c r="E125" s="93">
        <v>24257</v>
      </c>
      <c r="F125" s="112">
        <v>3.16</v>
      </c>
      <c r="G125" s="131">
        <v>1</v>
      </c>
      <c r="H125" s="101"/>
      <c r="I125" s="101"/>
      <c r="J125" s="101"/>
      <c r="K125" s="65"/>
      <c r="L125" s="113">
        <v>1.4</v>
      </c>
      <c r="M125" s="113">
        <v>1.68</v>
      </c>
      <c r="N125" s="113">
        <v>2.23</v>
      </c>
      <c r="O125" s="114">
        <v>2.57</v>
      </c>
      <c r="P125" s="115">
        <v>0</v>
      </c>
      <c r="Q125" s="116">
        <f t="shared" si="325"/>
        <v>0</v>
      </c>
      <c r="R125" s="138">
        <v>0</v>
      </c>
      <c r="S125" s="115">
        <f>(R125*$E125*$F125*$G125*$L125*$S$13)</f>
        <v>0</v>
      </c>
      <c r="T125" s="115">
        <v>22</v>
      </c>
      <c r="U125" s="116">
        <f>(T125*$E125*$F125*$G125*$L125*$U$13)</f>
        <v>2906249.7993760002</v>
      </c>
      <c r="V125" s="115"/>
      <c r="W125" s="116">
        <f>(V125*$E125*$F125*$G125*$L125*$W$13)</f>
        <v>0</v>
      </c>
      <c r="X125" s="115"/>
      <c r="Y125" s="116">
        <f>(X125*$E125*$F125*$G125*$L125*$Y$13)</f>
        <v>0</v>
      </c>
      <c r="Z125" s="116"/>
      <c r="AA125" s="116"/>
      <c r="AB125" s="115"/>
      <c r="AC125" s="116">
        <f>(AB125*$E125*$F125*$G125*$L125*$AC$13)</f>
        <v>0</v>
      </c>
      <c r="AD125" s="115"/>
      <c r="AE125" s="116"/>
      <c r="AF125" s="115"/>
      <c r="AG125" s="116"/>
      <c r="AH125" s="115"/>
      <c r="AI125" s="116"/>
      <c r="AJ125" s="144"/>
      <c r="AK125" s="116"/>
      <c r="AL125" s="115">
        <v>0</v>
      </c>
      <c r="AM125" s="116"/>
      <c r="AN125" s="115"/>
      <c r="AO125" s="115"/>
      <c r="AP125" s="115">
        <v>0</v>
      </c>
      <c r="AQ125" s="116"/>
      <c r="AR125" s="123"/>
      <c r="AS125" s="116">
        <f>(AR125*$E125*$F125*$G125*$M125*$AS$13)</f>
        <v>0</v>
      </c>
      <c r="AT125" s="115">
        <v>0</v>
      </c>
      <c r="AU125" s="122"/>
      <c r="AV125" s="115"/>
      <c r="AW125" s="116"/>
      <c r="AX125" s="115">
        <v>0</v>
      </c>
      <c r="AY125" s="115"/>
      <c r="AZ125" s="115"/>
      <c r="BA125" s="116"/>
      <c r="BB125" s="115"/>
      <c r="BC125" s="116"/>
      <c r="BD125" s="115"/>
      <c r="BE125" s="116"/>
      <c r="BF125" s="115"/>
      <c r="BG125" s="116"/>
      <c r="BH125" s="115">
        <v>0</v>
      </c>
      <c r="BI125" s="116"/>
      <c r="BJ125" s="115">
        <v>0</v>
      </c>
      <c r="BK125" s="116"/>
      <c r="BL125" s="115"/>
      <c r="BM125" s="116"/>
      <c r="BN125" s="115"/>
      <c r="BO125" s="116"/>
      <c r="BP125" s="115">
        <v>0</v>
      </c>
      <c r="BQ125" s="116"/>
      <c r="BR125" s="115"/>
      <c r="BS125" s="116"/>
      <c r="BT125" s="115">
        <v>0</v>
      </c>
      <c r="BU125" s="116"/>
      <c r="BV125" s="115">
        <v>0</v>
      </c>
      <c r="BW125" s="124"/>
      <c r="BX125" s="115"/>
      <c r="BY125" s="116"/>
      <c r="BZ125" s="115"/>
      <c r="CA125" s="116"/>
      <c r="CB125" s="115"/>
      <c r="CC125" s="116"/>
      <c r="CD125" s="115">
        <v>0</v>
      </c>
      <c r="CE125" s="116"/>
      <c r="CF125" s="115"/>
      <c r="CG125" s="116"/>
      <c r="CH125" s="115"/>
      <c r="CI125" s="116"/>
      <c r="CJ125" s="115"/>
      <c r="CK125" s="116"/>
      <c r="CL125" s="115">
        <v>0</v>
      </c>
      <c r="CM125" s="116"/>
      <c r="CN125" s="115">
        <v>0</v>
      </c>
      <c r="CO125" s="116"/>
      <c r="CP125" s="115">
        <v>0</v>
      </c>
      <c r="CQ125" s="116"/>
      <c r="CR125" s="115">
        <v>0</v>
      </c>
      <c r="CS125" s="116"/>
      <c r="CT125" s="115">
        <v>0</v>
      </c>
      <c r="CU125" s="116"/>
      <c r="CV125" s="115">
        <v>0</v>
      </c>
      <c r="CW125" s="116"/>
      <c r="CX125" s="123"/>
      <c r="CY125" s="115"/>
      <c r="CZ125" s="115"/>
      <c r="DA125" s="116"/>
      <c r="DB125" s="116">
        <v>0</v>
      </c>
      <c r="DC125" s="116"/>
      <c r="DD125" s="125"/>
      <c r="DE125" s="115"/>
      <c r="DF125" s="115">
        <v>0</v>
      </c>
      <c r="DG125" s="116"/>
      <c r="DH125" s="115"/>
      <c r="DI125" s="116"/>
      <c r="DJ125" s="115">
        <v>0</v>
      </c>
      <c r="DK125" s="124"/>
      <c r="DL125" s="124"/>
      <c r="DM125" s="124"/>
      <c r="DN125" s="116">
        <f t="shared" si="333"/>
        <v>22</v>
      </c>
      <c r="DO125" s="116">
        <f t="shared" si="333"/>
        <v>2906249.7993760002</v>
      </c>
    </row>
    <row r="126" spans="1:119" s="37" customFormat="1" ht="15.75" customHeight="1" x14ac:dyDescent="0.25">
      <c r="A126" s="89"/>
      <c r="B126" s="109">
        <v>96</v>
      </c>
      <c r="C126" s="110" t="s">
        <v>338</v>
      </c>
      <c r="D126" s="152" t="s">
        <v>339</v>
      </c>
      <c r="E126" s="93">
        <v>24257</v>
      </c>
      <c r="F126" s="112">
        <v>4.84</v>
      </c>
      <c r="G126" s="131">
        <v>1</v>
      </c>
      <c r="H126" s="101"/>
      <c r="I126" s="101"/>
      <c r="J126" s="101"/>
      <c r="K126" s="65"/>
      <c r="L126" s="113">
        <v>1.4</v>
      </c>
      <c r="M126" s="113">
        <v>1.68</v>
      </c>
      <c r="N126" s="113">
        <v>2.23</v>
      </c>
      <c r="O126" s="114">
        <v>2.57</v>
      </c>
      <c r="P126" s="115">
        <v>0</v>
      </c>
      <c r="Q126" s="116">
        <f t="shared" si="325"/>
        <v>0</v>
      </c>
      <c r="R126" s="138">
        <v>0</v>
      </c>
      <c r="S126" s="115">
        <f>(R126*$E126*$F126*$G126*$L126*$S$13)</f>
        <v>0</v>
      </c>
      <c r="T126" s="115">
        <v>1</v>
      </c>
      <c r="U126" s="116">
        <f>(T126*$E126*$F126*$G126*$L126*$U$13)</f>
        <v>202333.84679199997</v>
      </c>
      <c r="V126" s="115"/>
      <c r="W126" s="116">
        <f>(V126*$E126*$F126*$G126*$L126*$W$13)</f>
        <v>0</v>
      </c>
      <c r="X126" s="115"/>
      <c r="Y126" s="116">
        <f>(X126*$E126*$F126*$G126*$L126*$Y$13)</f>
        <v>0</v>
      </c>
      <c r="Z126" s="116"/>
      <c r="AA126" s="116"/>
      <c r="AB126" s="115"/>
      <c r="AC126" s="116">
        <f>(AB126*$E126*$F126*$G126*$L126*$AC$13)</f>
        <v>0</v>
      </c>
      <c r="AD126" s="115"/>
      <c r="AE126" s="116"/>
      <c r="AF126" s="115"/>
      <c r="AG126" s="116"/>
      <c r="AH126" s="115"/>
      <c r="AI126" s="116"/>
      <c r="AJ126" s="144"/>
      <c r="AK126" s="116"/>
      <c r="AL126" s="115">
        <v>0</v>
      </c>
      <c r="AM126" s="116"/>
      <c r="AN126" s="115"/>
      <c r="AO126" s="115"/>
      <c r="AP126" s="115">
        <v>0</v>
      </c>
      <c r="AQ126" s="116"/>
      <c r="AR126" s="123"/>
      <c r="AS126" s="116">
        <f>(AR126*$E126*$F126*$G126*$M126*$AS$13)</f>
        <v>0</v>
      </c>
      <c r="AT126" s="115">
        <v>0</v>
      </c>
      <c r="AU126" s="122"/>
      <c r="AV126" s="115"/>
      <c r="AW126" s="116"/>
      <c r="AX126" s="115">
        <v>0</v>
      </c>
      <c r="AY126" s="115"/>
      <c r="AZ126" s="115"/>
      <c r="BA126" s="116"/>
      <c r="BB126" s="115"/>
      <c r="BC126" s="116"/>
      <c r="BD126" s="115"/>
      <c r="BE126" s="116"/>
      <c r="BF126" s="115"/>
      <c r="BG126" s="116"/>
      <c r="BH126" s="115">
        <v>0</v>
      </c>
      <c r="BI126" s="116"/>
      <c r="BJ126" s="115">
        <v>0</v>
      </c>
      <c r="BK126" s="116"/>
      <c r="BL126" s="115"/>
      <c r="BM126" s="116"/>
      <c r="BN126" s="115"/>
      <c r="BO126" s="116"/>
      <c r="BP126" s="115">
        <v>0</v>
      </c>
      <c r="BQ126" s="116"/>
      <c r="BR126" s="115"/>
      <c r="BS126" s="116"/>
      <c r="BT126" s="115">
        <v>0</v>
      </c>
      <c r="BU126" s="116"/>
      <c r="BV126" s="115">
        <v>0</v>
      </c>
      <c r="BW126" s="124"/>
      <c r="BX126" s="115"/>
      <c r="BY126" s="116"/>
      <c r="BZ126" s="115"/>
      <c r="CA126" s="116"/>
      <c r="CB126" s="115"/>
      <c r="CC126" s="116"/>
      <c r="CD126" s="115">
        <v>0</v>
      </c>
      <c r="CE126" s="116"/>
      <c r="CF126" s="115"/>
      <c r="CG126" s="116"/>
      <c r="CH126" s="115"/>
      <c r="CI126" s="116"/>
      <c r="CJ126" s="115"/>
      <c r="CK126" s="116"/>
      <c r="CL126" s="115">
        <v>0</v>
      </c>
      <c r="CM126" s="116"/>
      <c r="CN126" s="115">
        <v>0</v>
      </c>
      <c r="CO126" s="116"/>
      <c r="CP126" s="115">
        <v>0</v>
      </c>
      <c r="CQ126" s="116"/>
      <c r="CR126" s="115">
        <v>0</v>
      </c>
      <c r="CS126" s="116"/>
      <c r="CT126" s="115">
        <v>0</v>
      </c>
      <c r="CU126" s="116"/>
      <c r="CV126" s="115">
        <v>0</v>
      </c>
      <c r="CW126" s="116"/>
      <c r="CX126" s="123"/>
      <c r="CY126" s="115"/>
      <c r="CZ126" s="115"/>
      <c r="DA126" s="116"/>
      <c r="DB126" s="116">
        <v>0</v>
      </c>
      <c r="DC126" s="116"/>
      <c r="DD126" s="125"/>
      <c r="DE126" s="115"/>
      <c r="DF126" s="115">
        <v>0</v>
      </c>
      <c r="DG126" s="116"/>
      <c r="DH126" s="115"/>
      <c r="DI126" s="116"/>
      <c r="DJ126" s="115">
        <v>0</v>
      </c>
      <c r="DK126" s="124"/>
      <c r="DL126" s="124"/>
      <c r="DM126" s="124"/>
      <c r="DN126" s="116">
        <f t="shared" si="333"/>
        <v>1</v>
      </c>
      <c r="DO126" s="116">
        <f t="shared" si="333"/>
        <v>202333.84679199997</v>
      </c>
    </row>
    <row r="127" spans="1:119" s="37" customFormat="1" ht="30" customHeight="1" x14ac:dyDescent="0.25">
      <c r="A127" s="89"/>
      <c r="B127" s="109">
        <v>97</v>
      </c>
      <c r="C127" s="110" t="s">
        <v>340</v>
      </c>
      <c r="D127" s="152" t="s">
        <v>341</v>
      </c>
      <c r="E127" s="93">
        <v>24257</v>
      </c>
      <c r="F127" s="112">
        <v>1.02</v>
      </c>
      <c r="G127" s="131">
        <v>1</v>
      </c>
      <c r="H127" s="101"/>
      <c r="I127" s="101"/>
      <c r="J127" s="101"/>
      <c r="K127" s="65"/>
      <c r="L127" s="113">
        <v>1.4</v>
      </c>
      <c r="M127" s="113">
        <v>1.68</v>
      </c>
      <c r="N127" s="113">
        <v>2.23</v>
      </c>
      <c r="O127" s="114">
        <v>2.57</v>
      </c>
      <c r="P127" s="115">
        <v>31</v>
      </c>
      <c r="Q127" s="116">
        <f t="shared" si="325"/>
        <v>1181189.7635999999</v>
      </c>
      <c r="R127" s="138">
        <v>66</v>
      </c>
      <c r="S127" s="115">
        <f>(R127*$E127*$F127*$G127*$L127*$S$13)</f>
        <v>2514791.1096000001</v>
      </c>
      <c r="T127" s="115">
        <v>35</v>
      </c>
      <c r="U127" s="116">
        <f>(T127*$E127*$F127*$G127*$L127*$U$13)</f>
        <v>1492421.1426599999</v>
      </c>
      <c r="V127" s="115"/>
      <c r="W127" s="116">
        <f>(V127*$E127*$F127*$G127*$L127*$W$13)</f>
        <v>0</v>
      </c>
      <c r="X127" s="115">
        <v>0</v>
      </c>
      <c r="Y127" s="116">
        <f>(X127*$E127*$F127*$G127*$L127*$Y$13)</f>
        <v>0</v>
      </c>
      <c r="Z127" s="116"/>
      <c r="AA127" s="116"/>
      <c r="AB127" s="115"/>
      <c r="AC127" s="116">
        <f>(AB127*$E127*$F127*$G127*$L127*$AC$13)</f>
        <v>0</v>
      </c>
      <c r="AD127" s="115"/>
      <c r="AE127" s="116"/>
      <c r="AF127" s="115">
        <v>128</v>
      </c>
      <c r="AG127" s="116">
        <f>(AF127*$E127*$F127*$G127*$L127*$AG$13)</f>
        <v>4877170.6368000004</v>
      </c>
      <c r="AH127" s="115"/>
      <c r="AI127" s="116"/>
      <c r="AJ127" s="144">
        <v>1</v>
      </c>
      <c r="AK127" s="116">
        <f t="shared" ref="AK127:AK137" si="334">(AJ127*$E127*$F127*$G127*$L127*$AK$13)</f>
        <v>38102.895600000003</v>
      </c>
      <c r="AL127" s="115">
        <v>2</v>
      </c>
      <c r="AM127" s="116">
        <f>(AL127*$E127*$F127*$G127*$L127*$AM$13)</f>
        <v>76205.791200000007</v>
      </c>
      <c r="AN127" s="115"/>
      <c r="AO127" s="115">
        <f>(AN127*$E127*$F127*$G127*$L127*$AO$13)</f>
        <v>0</v>
      </c>
      <c r="AP127" s="115">
        <v>5</v>
      </c>
      <c r="AQ127" s="116">
        <f>(AP127*$E127*$F127*$G127*$M127*$AQ$13)</f>
        <v>228617.37360000002</v>
      </c>
      <c r="AR127" s="123"/>
      <c r="AS127" s="116">
        <f>(AR127*$E127*$F127*$G127*$M127*$AS$13)</f>
        <v>0</v>
      </c>
      <c r="AT127" s="115">
        <v>7</v>
      </c>
      <c r="AU127" s="122">
        <f>(AT127*$E127*$F127*$G127*$M127*$AU$13)</f>
        <v>320064.32304000005</v>
      </c>
      <c r="AV127" s="115"/>
      <c r="AW127" s="116">
        <f t="shared" ref="AW127:AW137" si="335">(AV127*$E127*$F127*$G127*$L127*$AW$13)</f>
        <v>0</v>
      </c>
      <c r="AX127" s="115">
        <v>0</v>
      </c>
      <c r="AY127" s="115">
        <f t="shared" ref="AY127:AY137" si="336">(AX127*$E127*$F127*$G127*$L127*$AY$13)</f>
        <v>0</v>
      </c>
      <c r="AZ127" s="115"/>
      <c r="BA127" s="116">
        <f t="shared" ref="BA127:BA137" si="337">(AZ127*$E127*$F127*$G127*$L127*$BA$13)</f>
        <v>0</v>
      </c>
      <c r="BB127" s="115">
        <v>0</v>
      </c>
      <c r="BC127" s="116">
        <f>(BB127*$E127*$F127*$G127*$L127*$BC$13)</f>
        <v>0</v>
      </c>
      <c r="BD127" s="115">
        <v>0</v>
      </c>
      <c r="BE127" s="116">
        <f t="shared" ref="BE127:BE137" si="338">(BD127*$E127*$F127*$G127*$L127*$BE$13)</f>
        <v>0</v>
      </c>
      <c r="BF127" s="115">
        <v>0</v>
      </c>
      <c r="BG127" s="116">
        <f>(BF127*$E127*$F127*$G127*$L127*$BG$13)</f>
        <v>0</v>
      </c>
      <c r="BH127" s="115">
        <v>6</v>
      </c>
      <c r="BI127" s="116">
        <f>(BH127*$E127*$F127*$G127*$L127*$BI$13)</f>
        <v>249400.77119999999</v>
      </c>
      <c r="BJ127" s="115">
        <v>300</v>
      </c>
      <c r="BK127" s="116">
        <f>(BJ127*$E127*$F127*$G127*$M127*$BK$13)</f>
        <v>13717042.415999999</v>
      </c>
      <c r="BL127" s="115">
        <v>5</v>
      </c>
      <c r="BM127" s="116">
        <f>(BL127*$E127*$F127*$G127*$M127*$BM$13)</f>
        <v>207833.976</v>
      </c>
      <c r="BN127" s="115">
        <v>0</v>
      </c>
      <c r="BO127" s="116">
        <f>(BN127*$E127*$F127*$G127*$M127*$BO$13)</f>
        <v>0</v>
      </c>
      <c r="BP127" s="115">
        <v>4</v>
      </c>
      <c r="BQ127" s="116">
        <f>(BP127*$E127*$F127*$G127*$M127*$BQ$13)</f>
        <v>166267.1808</v>
      </c>
      <c r="BR127" s="115">
        <v>3</v>
      </c>
      <c r="BS127" s="116">
        <f>(BR127*$E127*$F127*$G127*$M127*$BS$13)</f>
        <v>112230.34703999999</v>
      </c>
      <c r="BT127" s="115">
        <v>4</v>
      </c>
      <c r="BU127" s="116">
        <f>(BT127*$E127*$F127*$G127*$M127*$BU$13)</f>
        <v>199520.61695999998</v>
      </c>
      <c r="BV127" s="115">
        <v>5</v>
      </c>
      <c r="BW127" s="124">
        <f>(BV127*$E127*$F127*$G127*$M127*$BW$13)</f>
        <v>249400.77119999999</v>
      </c>
      <c r="BX127" s="115">
        <v>0</v>
      </c>
      <c r="BY127" s="116">
        <f>(BX127*$E127*$F127*$G127*$L127*$BY$13)</f>
        <v>0</v>
      </c>
      <c r="BZ127" s="115">
        <v>0</v>
      </c>
      <c r="CA127" s="116">
        <f>(BZ127*$E127*$F127*$G127*$L127*$CA$13)</f>
        <v>0</v>
      </c>
      <c r="CB127" s="115">
        <v>0</v>
      </c>
      <c r="CC127" s="116">
        <f>(CB127*$E127*$F127*$G127*$L127*$CC$13)</f>
        <v>0</v>
      </c>
      <c r="CD127" s="115">
        <v>14</v>
      </c>
      <c r="CE127" s="116">
        <f>(CD127*$E127*$F127*$G127*$M127*$CE$13)</f>
        <v>581935.13280000002</v>
      </c>
      <c r="CF127" s="115"/>
      <c r="CG127" s="116">
        <f t="shared" ref="CG127:CG137" si="339">(CF127*$E127*$F127*$G127*$L127*$CG$13)</f>
        <v>0</v>
      </c>
      <c r="CH127" s="115"/>
      <c r="CI127" s="116">
        <f>(CH127*$E127*$F127*$G127*$L127*$CI$13)</f>
        <v>0</v>
      </c>
      <c r="CJ127" s="115"/>
      <c r="CK127" s="116">
        <f>(CJ127*$E127*$F127*$G127*$L127*$CK$13)</f>
        <v>0</v>
      </c>
      <c r="CL127" s="115">
        <v>42</v>
      </c>
      <c r="CM127" s="116">
        <f>(CL127*$E127*$F127*$G127*$L127*$CM$13)</f>
        <v>1454837.8319999999</v>
      </c>
      <c r="CN127" s="115">
        <v>12</v>
      </c>
      <c r="CO127" s="116">
        <f>(CN127*$E127*$F127*$G127*$L127*$CO$13)</f>
        <v>374101.1568</v>
      </c>
      <c r="CP127" s="115">
        <v>8</v>
      </c>
      <c r="CQ127" s="116">
        <f>(CP127*$E127*$F127*$G127*$L127*$CQ$13)</f>
        <v>277111.96799999999</v>
      </c>
      <c r="CR127" s="115">
        <v>23</v>
      </c>
      <c r="CS127" s="116">
        <f>(CR127*$E127*$F127*$G127*$M127*$CS$13)</f>
        <v>956036.2895999999</v>
      </c>
      <c r="CT127" s="115">
        <v>0</v>
      </c>
      <c r="CU127" s="116">
        <f>(CT127*$E127*$F127*$G127*$M127*$CU$13)</f>
        <v>0</v>
      </c>
      <c r="CV127" s="115">
        <v>140</v>
      </c>
      <c r="CW127" s="116">
        <f>(CV127*$E127*$F127*$G127*$M127*$CW$13)</f>
        <v>5819351.3279999997</v>
      </c>
      <c r="CX127" s="123"/>
      <c r="CY127" s="115">
        <f>(CX127*$E127*$F127*$G127*$M127*$CY$13)</f>
        <v>0</v>
      </c>
      <c r="CZ127" s="115">
        <v>0</v>
      </c>
      <c r="DA127" s="116">
        <f t="shared" ref="DA127:DA137" si="340">(CZ127*$E127*$F127*$G127*$M127*$DA$13)</f>
        <v>0</v>
      </c>
      <c r="DB127" s="116"/>
      <c r="DC127" s="116">
        <f>(DB127*$E127*$F127*$G127*$M127*$DC$13)</f>
        <v>0</v>
      </c>
      <c r="DD127" s="125"/>
      <c r="DE127" s="115">
        <f>(DD127*$E127*$F127*$G127*$M127*$DE$13)</f>
        <v>0</v>
      </c>
      <c r="DF127" s="115">
        <v>11</v>
      </c>
      <c r="DG127" s="116">
        <f>(DF127*$E127*$F127*$G127*$M127*$DG$13)</f>
        <v>457234.74719999993</v>
      </c>
      <c r="DH127" s="115">
        <v>4</v>
      </c>
      <c r="DI127" s="116">
        <f>(DH127*$E127*$F127*$G127*$N127*$DI$13)</f>
        <v>176559.91104000001</v>
      </c>
      <c r="DJ127" s="115">
        <v>3</v>
      </c>
      <c r="DK127" s="124">
        <f>(DJ127*$E127*$F127*$G127*$O127*$DK$13)</f>
        <v>152609.51952</v>
      </c>
      <c r="DL127" s="124"/>
      <c r="DM127" s="124"/>
      <c r="DN127" s="116">
        <f t="shared" si="333"/>
        <v>859</v>
      </c>
      <c r="DO127" s="116">
        <f t="shared" si="333"/>
        <v>35880037.000260003</v>
      </c>
    </row>
    <row r="128" spans="1:119" s="37" customFormat="1" ht="30" x14ac:dyDescent="0.25">
      <c r="A128" s="89"/>
      <c r="B128" s="109">
        <v>98</v>
      </c>
      <c r="C128" s="110" t="s">
        <v>342</v>
      </c>
      <c r="D128" s="111" t="s">
        <v>343</v>
      </c>
      <c r="E128" s="93">
        <v>24257</v>
      </c>
      <c r="F128" s="112">
        <v>1.43</v>
      </c>
      <c r="G128" s="131">
        <v>1</v>
      </c>
      <c r="H128" s="101"/>
      <c r="I128" s="101"/>
      <c r="J128" s="101"/>
      <c r="K128" s="65"/>
      <c r="L128" s="211">
        <v>1.4</v>
      </c>
      <c r="M128" s="211">
        <v>1.68</v>
      </c>
      <c r="N128" s="211">
        <v>2.23</v>
      </c>
      <c r="O128" s="212">
        <v>2.57</v>
      </c>
      <c r="P128" s="115">
        <v>14</v>
      </c>
      <c r="Q128" s="116">
        <f t="shared" ref="Q128:Q129" si="341">(P128*$E128*$F128*$G128*$L128)</f>
        <v>679875.19599999988</v>
      </c>
      <c r="R128" s="138">
        <v>0</v>
      </c>
      <c r="S128" s="115">
        <f t="shared" ref="S128:S129" si="342">(R128*$E128*$F128*$G128*$L128)</f>
        <v>0</v>
      </c>
      <c r="T128" s="115">
        <v>1</v>
      </c>
      <c r="U128" s="116">
        <f t="shared" ref="U128:U129" si="343">(T128*$E128*$F128*$G128*$L128)</f>
        <v>48562.514000000003</v>
      </c>
      <c r="V128" s="115"/>
      <c r="W128" s="116">
        <f t="shared" ref="W128:W129" si="344">(V128*$E128*$F128*$G128*$L128)</f>
        <v>0</v>
      </c>
      <c r="X128" s="115"/>
      <c r="Y128" s="116">
        <f t="shared" ref="Y128:Y129" si="345">(X128*$E128*$F128*$G128*$L128)</f>
        <v>0</v>
      </c>
      <c r="Z128" s="116"/>
      <c r="AA128" s="116"/>
      <c r="AB128" s="115"/>
      <c r="AC128" s="116">
        <f t="shared" ref="AC128:AC129" si="346">(AB128*$E128*$F128*$G128*$L128)</f>
        <v>0</v>
      </c>
      <c r="AD128" s="115"/>
      <c r="AE128" s="116"/>
      <c r="AF128" s="115">
        <v>75</v>
      </c>
      <c r="AG128" s="116">
        <f t="shared" ref="AG128:AG129" si="347">(AF128*$E128*$F128*$G128*$L128)</f>
        <v>3642188.55</v>
      </c>
      <c r="AH128" s="115"/>
      <c r="AI128" s="116"/>
      <c r="AJ128" s="117"/>
      <c r="AK128" s="116">
        <f t="shared" si="334"/>
        <v>0</v>
      </c>
      <c r="AL128" s="115">
        <v>0</v>
      </c>
      <c r="AM128" s="116">
        <f t="shared" ref="AM128:AM129" si="348">(AL128*$E128*$F128*$G128*$L128)</f>
        <v>0</v>
      </c>
      <c r="AN128" s="115"/>
      <c r="AO128" s="115">
        <f t="shared" ref="AO128:AO129" si="349">(AN128*$E128*$F128*$G128*$L128)</f>
        <v>0</v>
      </c>
      <c r="AP128" s="115">
        <v>0</v>
      </c>
      <c r="AQ128" s="116">
        <f t="shared" ref="AQ128:AQ129" si="350">(AP128*$E128*$F128*$G128*$M128)</f>
        <v>0</v>
      </c>
      <c r="AR128" s="123">
        <v>0</v>
      </c>
      <c r="AS128" s="116">
        <f t="shared" ref="AS128:AS129" si="351">(AR128*$E128*$F128*$G128*$M128)</f>
        <v>0</v>
      </c>
      <c r="AT128" s="115">
        <v>0</v>
      </c>
      <c r="AU128" s="122">
        <f t="shared" ref="AU128:AU129" si="352">(AT128*$E128*$F128*$G128*$M128)</f>
        <v>0</v>
      </c>
      <c r="AV128" s="115"/>
      <c r="AW128" s="116">
        <f t="shared" si="335"/>
        <v>0</v>
      </c>
      <c r="AX128" s="115">
        <v>0</v>
      </c>
      <c r="AY128" s="115">
        <f t="shared" si="336"/>
        <v>0</v>
      </c>
      <c r="AZ128" s="115"/>
      <c r="BA128" s="116">
        <f t="shared" si="337"/>
        <v>0</v>
      </c>
      <c r="BB128" s="115"/>
      <c r="BC128" s="116">
        <f t="shared" ref="BC128:BC129" si="353">(BB128*$E128*$F128*$G128*$L128)</f>
        <v>0</v>
      </c>
      <c r="BD128" s="115"/>
      <c r="BE128" s="116">
        <f t="shared" si="338"/>
        <v>0</v>
      </c>
      <c r="BF128" s="115"/>
      <c r="BG128" s="116"/>
      <c r="BH128" s="115">
        <v>0</v>
      </c>
      <c r="BI128" s="116">
        <f t="shared" ref="BI128:BI129" si="354">(BH128*$E128*$F128*$G128*$L128)</f>
        <v>0</v>
      </c>
      <c r="BJ128" s="115">
        <v>0</v>
      </c>
      <c r="BK128" s="116">
        <f t="shared" ref="BK128:BK129" si="355">(BJ128*$E128*$F128*$G128*$M128)</f>
        <v>0</v>
      </c>
      <c r="BL128" s="115"/>
      <c r="BM128" s="116">
        <f t="shared" ref="BM128:BM129" si="356">(BL128*$E128*$F128*$G128*$M128)</f>
        <v>0</v>
      </c>
      <c r="BN128" s="115"/>
      <c r="BO128" s="116">
        <f t="shared" ref="BO128:BO129" si="357">(BN128*$E128*$F128*$G128*$M128)</f>
        <v>0</v>
      </c>
      <c r="BP128" s="115">
        <v>0</v>
      </c>
      <c r="BQ128" s="116">
        <f t="shared" ref="BQ128:BQ129" si="358">(BP128*$E128*$F128*$G128*$M128)</f>
        <v>0</v>
      </c>
      <c r="BR128" s="115"/>
      <c r="BS128" s="116">
        <f t="shared" ref="BS128:BS129" si="359">(BR128*$E128*$F128*$G128*$M128)</f>
        <v>0</v>
      </c>
      <c r="BT128" s="115">
        <v>0</v>
      </c>
      <c r="BU128" s="116">
        <f t="shared" ref="BU128:BU129" si="360">(BT128*$E128*$F128*$G128*$M128)</f>
        <v>0</v>
      </c>
      <c r="BV128" s="115">
        <v>0</v>
      </c>
      <c r="BW128" s="124">
        <f t="shared" ref="BW128:BW129" si="361">(BV128*$E128*$F128*$G128*$M128)</f>
        <v>0</v>
      </c>
      <c r="BX128" s="115"/>
      <c r="BY128" s="116">
        <f t="shared" ref="BY128:BY129" si="362">(BX128*$E128*$F128*$G128*$L128)</f>
        <v>0</v>
      </c>
      <c r="BZ128" s="115"/>
      <c r="CA128" s="116">
        <f t="shared" ref="CA128:CA129" si="363">(BZ128*$E128*$F128*$G128*$L128)</f>
        <v>0</v>
      </c>
      <c r="CB128" s="115"/>
      <c r="CC128" s="116">
        <f t="shared" ref="CC128:CC129" si="364">(CB128*$E128*$F128*$G128*$L128)</f>
        <v>0</v>
      </c>
      <c r="CD128" s="115">
        <v>0</v>
      </c>
      <c r="CE128" s="116">
        <f t="shared" ref="CE128:CE129" si="365">(CD128*$E128*$F128*$G128*$M128)</f>
        <v>0</v>
      </c>
      <c r="CF128" s="115"/>
      <c r="CG128" s="116">
        <f t="shared" si="339"/>
        <v>0</v>
      </c>
      <c r="CH128" s="115"/>
      <c r="CI128" s="116">
        <f t="shared" ref="CI128:CI129" si="366">(CH128*$E128*$F128*$G128*$L128)</f>
        <v>0</v>
      </c>
      <c r="CJ128" s="115"/>
      <c r="CK128" s="116">
        <f t="shared" ref="CK128:CK129" si="367">(CJ128*$E128*$F128*$G128*$L128)</f>
        <v>0</v>
      </c>
      <c r="CL128" s="115">
        <v>0</v>
      </c>
      <c r="CM128" s="116">
        <f t="shared" ref="CM128:CM129" si="368">(CL128*$E128*$F128*$G128*$L128)</f>
        <v>0</v>
      </c>
      <c r="CN128" s="115">
        <v>0</v>
      </c>
      <c r="CO128" s="116">
        <f t="shared" ref="CO128:CO129" si="369">(CN128*$E128*$F128*$G128*$L128)</f>
        <v>0</v>
      </c>
      <c r="CP128" s="115">
        <v>0</v>
      </c>
      <c r="CQ128" s="116">
        <f t="shared" ref="CQ128:CQ129" si="370">(CP128*$E128*$F128*$G128*$L128)</f>
        <v>0</v>
      </c>
      <c r="CR128" s="115">
        <v>0</v>
      </c>
      <c r="CS128" s="116">
        <f t="shared" ref="CS128:CS129" si="371">(CR128*$E128*$F128*$G128*$M128)</f>
        <v>0</v>
      </c>
      <c r="CT128" s="115">
        <v>0</v>
      </c>
      <c r="CU128" s="116">
        <f t="shared" ref="CU128:CU129" si="372">(CT128*$E128*$F128*$G128*$M128)</f>
        <v>0</v>
      </c>
      <c r="CV128" s="115">
        <v>8</v>
      </c>
      <c r="CW128" s="116">
        <f t="shared" ref="CW128:CW129" si="373">(CV128*$E128*$F128*$G128*$M128)</f>
        <v>466200.13440000004</v>
      </c>
      <c r="CX128" s="123">
        <v>0</v>
      </c>
      <c r="CY128" s="115">
        <f t="shared" ref="CY128:CY129" si="374">(CX128*$E128*$F128*$G128*$M128)</f>
        <v>0</v>
      </c>
      <c r="CZ128" s="115"/>
      <c r="DA128" s="116">
        <f t="shared" si="340"/>
        <v>0</v>
      </c>
      <c r="DB128" s="116">
        <v>0</v>
      </c>
      <c r="DC128" s="116"/>
      <c r="DD128" s="125"/>
      <c r="DE128" s="115">
        <f t="shared" ref="DE128:DE129" si="375">(DD128*$E128*$F128*$G128*$M128)</f>
        <v>0</v>
      </c>
      <c r="DF128" s="115">
        <v>0</v>
      </c>
      <c r="DG128" s="116">
        <f t="shared" ref="DG128:DG129" si="376">(DF128*$E128*$F128*$G128*$M128)</f>
        <v>0</v>
      </c>
      <c r="DH128" s="115"/>
      <c r="DI128" s="116">
        <f t="shared" ref="DI128:DI129" si="377">(DH128*$E128*$F128*$G128*$N128)</f>
        <v>0</v>
      </c>
      <c r="DJ128" s="115">
        <v>0</v>
      </c>
      <c r="DK128" s="124">
        <f t="shared" ref="DK128:DK129" si="378">(DJ128*$E128*$F128*$G128*$O128)</f>
        <v>0</v>
      </c>
      <c r="DL128" s="124"/>
      <c r="DM128" s="124"/>
      <c r="DN128" s="116">
        <f t="shared" si="333"/>
        <v>98</v>
      </c>
      <c r="DO128" s="116">
        <f t="shared" si="333"/>
        <v>4836826.3943999996</v>
      </c>
    </row>
    <row r="129" spans="1:120" s="37" customFormat="1" ht="30" x14ac:dyDescent="0.25">
      <c r="A129" s="89"/>
      <c r="B129" s="109">
        <v>99</v>
      </c>
      <c r="C129" s="110" t="s">
        <v>344</v>
      </c>
      <c r="D129" s="111" t="s">
        <v>345</v>
      </c>
      <c r="E129" s="93">
        <v>24257</v>
      </c>
      <c r="F129" s="112">
        <v>2.11</v>
      </c>
      <c r="G129" s="131">
        <v>1</v>
      </c>
      <c r="H129" s="101"/>
      <c r="I129" s="101"/>
      <c r="J129" s="101"/>
      <c r="K129" s="65"/>
      <c r="L129" s="211">
        <v>1.4</v>
      </c>
      <c r="M129" s="211">
        <v>1.68</v>
      </c>
      <c r="N129" s="211">
        <v>2.23</v>
      </c>
      <c r="O129" s="212">
        <v>2.57</v>
      </c>
      <c r="P129" s="115">
        <v>0</v>
      </c>
      <c r="Q129" s="116">
        <f t="shared" si="341"/>
        <v>0</v>
      </c>
      <c r="R129" s="138">
        <v>0</v>
      </c>
      <c r="S129" s="115">
        <f t="shared" si="342"/>
        <v>0</v>
      </c>
      <c r="T129" s="115">
        <v>74</v>
      </c>
      <c r="U129" s="116">
        <f t="shared" si="343"/>
        <v>5302483.1719999993</v>
      </c>
      <c r="V129" s="115"/>
      <c r="W129" s="116">
        <f t="shared" si="344"/>
        <v>0</v>
      </c>
      <c r="X129" s="115"/>
      <c r="Y129" s="116">
        <f t="shared" si="345"/>
        <v>0</v>
      </c>
      <c r="Z129" s="116"/>
      <c r="AA129" s="116"/>
      <c r="AB129" s="115"/>
      <c r="AC129" s="116">
        <f t="shared" si="346"/>
        <v>0</v>
      </c>
      <c r="AD129" s="115"/>
      <c r="AE129" s="116"/>
      <c r="AF129" s="115"/>
      <c r="AG129" s="116">
        <f t="shared" si="347"/>
        <v>0</v>
      </c>
      <c r="AH129" s="115"/>
      <c r="AI129" s="116"/>
      <c r="AJ129" s="117"/>
      <c r="AK129" s="116">
        <f t="shared" si="334"/>
        <v>0</v>
      </c>
      <c r="AL129" s="115">
        <v>0</v>
      </c>
      <c r="AM129" s="116">
        <f t="shared" si="348"/>
        <v>0</v>
      </c>
      <c r="AN129" s="115"/>
      <c r="AO129" s="115">
        <f t="shared" si="349"/>
        <v>0</v>
      </c>
      <c r="AP129" s="115">
        <v>0</v>
      </c>
      <c r="AQ129" s="116">
        <f t="shared" si="350"/>
        <v>0</v>
      </c>
      <c r="AR129" s="123"/>
      <c r="AS129" s="116">
        <f t="shared" si="351"/>
        <v>0</v>
      </c>
      <c r="AT129" s="115">
        <v>0</v>
      </c>
      <c r="AU129" s="122">
        <f t="shared" si="352"/>
        <v>0</v>
      </c>
      <c r="AV129" s="115"/>
      <c r="AW129" s="116">
        <f t="shared" si="335"/>
        <v>0</v>
      </c>
      <c r="AX129" s="115">
        <v>0</v>
      </c>
      <c r="AY129" s="115">
        <f t="shared" si="336"/>
        <v>0</v>
      </c>
      <c r="AZ129" s="115"/>
      <c r="BA129" s="116">
        <f t="shared" si="337"/>
        <v>0</v>
      </c>
      <c r="BB129" s="115"/>
      <c r="BC129" s="116">
        <f t="shared" si="353"/>
        <v>0</v>
      </c>
      <c r="BD129" s="115"/>
      <c r="BE129" s="116">
        <f t="shared" si="338"/>
        <v>0</v>
      </c>
      <c r="BF129" s="115"/>
      <c r="BG129" s="116"/>
      <c r="BH129" s="115">
        <v>0</v>
      </c>
      <c r="BI129" s="116">
        <f t="shared" si="354"/>
        <v>0</v>
      </c>
      <c r="BJ129" s="115">
        <v>0</v>
      </c>
      <c r="BK129" s="116">
        <f t="shared" si="355"/>
        <v>0</v>
      </c>
      <c r="BL129" s="115"/>
      <c r="BM129" s="116">
        <f t="shared" si="356"/>
        <v>0</v>
      </c>
      <c r="BN129" s="115"/>
      <c r="BO129" s="116">
        <f t="shared" si="357"/>
        <v>0</v>
      </c>
      <c r="BP129" s="115">
        <v>0</v>
      </c>
      <c r="BQ129" s="116">
        <f t="shared" si="358"/>
        <v>0</v>
      </c>
      <c r="BR129" s="115"/>
      <c r="BS129" s="116">
        <f t="shared" si="359"/>
        <v>0</v>
      </c>
      <c r="BT129" s="115">
        <v>0</v>
      </c>
      <c r="BU129" s="116">
        <f t="shared" si="360"/>
        <v>0</v>
      </c>
      <c r="BV129" s="115">
        <v>0</v>
      </c>
      <c r="BW129" s="124">
        <f t="shared" si="361"/>
        <v>0</v>
      </c>
      <c r="BX129" s="115"/>
      <c r="BY129" s="116">
        <f t="shared" si="362"/>
        <v>0</v>
      </c>
      <c r="BZ129" s="115"/>
      <c r="CA129" s="116">
        <f t="shared" si="363"/>
        <v>0</v>
      </c>
      <c r="CB129" s="115"/>
      <c r="CC129" s="116">
        <f t="shared" si="364"/>
        <v>0</v>
      </c>
      <c r="CD129" s="115">
        <v>0</v>
      </c>
      <c r="CE129" s="116">
        <f t="shared" si="365"/>
        <v>0</v>
      </c>
      <c r="CF129" s="115"/>
      <c r="CG129" s="116">
        <f t="shared" si="339"/>
        <v>0</v>
      </c>
      <c r="CH129" s="115"/>
      <c r="CI129" s="116">
        <f t="shared" si="366"/>
        <v>0</v>
      </c>
      <c r="CJ129" s="115"/>
      <c r="CK129" s="116">
        <f t="shared" si="367"/>
        <v>0</v>
      </c>
      <c r="CL129" s="115">
        <v>0</v>
      </c>
      <c r="CM129" s="116">
        <f t="shared" si="368"/>
        <v>0</v>
      </c>
      <c r="CN129" s="115">
        <v>0</v>
      </c>
      <c r="CO129" s="116">
        <f t="shared" si="369"/>
        <v>0</v>
      </c>
      <c r="CP129" s="115">
        <v>0</v>
      </c>
      <c r="CQ129" s="116">
        <f t="shared" si="370"/>
        <v>0</v>
      </c>
      <c r="CR129" s="115">
        <v>0</v>
      </c>
      <c r="CS129" s="116">
        <f t="shared" si="371"/>
        <v>0</v>
      </c>
      <c r="CT129" s="115">
        <v>0</v>
      </c>
      <c r="CU129" s="116">
        <f t="shared" si="372"/>
        <v>0</v>
      </c>
      <c r="CV129" s="115">
        <v>0</v>
      </c>
      <c r="CW129" s="116">
        <f t="shared" si="373"/>
        <v>0</v>
      </c>
      <c r="CX129" s="123"/>
      <c r="CY129" s="115">
        <f t="shared" si="374"/>
        <v>0</v>
      </c>
      <c r="CZ129" s="115"/>
      <c r="DA129" s="116">
        <f t="shared" si="340"/>
        <v>0</v>
      </c>
      <c r="DB129" s="116">
        <v>0</v>
      </c>
      <c r="DC129" s="116"/>
      <c r="DD129" s="125"/>
      <c r="DE129" s="115">
        <f t="shared" si="375"/>
        <v>0</v>
      </c>
      <c r="DF129" s="115">
        <v>0</v>
      </c>
      <c r="DG129" s="116">
        <f t="shared" si="376"/>
        <v>0</v>
      </c>
      <c r="DH129" s="115"/>
      <c r="DI129" s="116">
        <f t="shared" si="377"/>
        <v>0</v>
      </c>
      <c r="DJ129" s="115">
        <v>0</v>
      </c>
      <c r="DK129" s="124">
        <f t="shared" si="378"/>
        <v>0</v>
      </c>
      <c r="DL129" s="124"/>
      <c r="DM129" s="124"/>
      <c r="DN129" s="116">
        <f t="shared" si="333"/>
        <v>74</v>
      </c>
      <c r="DO129" s="116">
        <f t="shared" si="333"/>
        <v>5302483.1719999993</v>
      </c>
    </row>
    <row r="130" spans="1:120" s="37" customFormat="1" ht="15.75" x14ac:dyDescent="0.25">
      <c r="A130" s="89"/>
      <c r="B130" s="109">
        <v>100</v>
      </c>
      <c r="C130" s="110" t="s">
        <v>346</v>
      </c>
      <c r="D130" s="152" t="s">
        <v>347</v>
      </c>
      <c r="E130" s="93">
        <v>24257</v>
      </c>
      <c r="F130" s="112">
        <v>0.74</v>
      </c>
      <c r="G130" s="131">
        <v>1</v>
      </c>
      <c r="H130" s="101"/>
      <c r="I130" s="101"/>
      <c r="J130" s="101"/>
      <c r="K130" s="65"/>
      <c r="L130" s="113">
        <v>1.4</v>
      </c>
      <c r="M130" s="113">
        <v>1.68</v>
      </c>
      <c r="N130" s="113">
        <v>2.23</v>
      </c>
      <c r="O130" s="114">
        <v>2.57</v>
      </c>
      <c r="P130" s="115">
        <v>73</v>
      </c>
      <c r="Q130" s="116">
        <f t="shared" si="325"/>
        <v>2017959.2355999998</v>
      </c>
      <c r="R130" s="138">
        <v>415</v>
      </c>
      <c r="S130" s="115">
        <f t="shared" ref="S130:S137" si="379">(R130*$E130*$F130*$G130*$L130*$S$13)</f>
        <v>11471960.038000001</v>
      </c>
      <c r="T130" s="115">
        <v>216</v>
      </c>
      <c r="U130" s="116">
        <f t="shared" ref="U130:U137" si="380">(T130*$E130*$F130*$G130*$L130*$U$13)</f>
        <v>6682033.4857919998</v>
      </c>
      <c r="V130" s="115"/>
      <c r="W130" s="116">
        <f t="shared" ref="W130:W137" si="381">(V130*$E130*$F130*$G130*$L130*$W$13)</f>
        <v>0</v>
      </c>
      <c r="X130" s="115">
        <v>0</v>
      </c>
      <c r="Y130" s="116">
        <f t="shared" ref="Y130:Y137" si="382">(X130*$E130*$F130*$G130*$L130*$Y$13)</f>
        <v>0</v>
      </c>
      <c r="Z130" s="116"/>
      <c r="AA130" s="116"/>
      <c r="AB130" s="115"/>
      <c r="AC130" s="116">
        <f t="shared" ref="AC130:AC137" si="383">(AB130*$E130*$F130*$G130*$L130*$AC$13)</f>
        <v>0</v>
      </c>
      <c r="AD130" s="115"/>
      <c r="AE130" s="116"/>
      <c r="AF130" s="115">
        <v>79</v>
      </c>
      <c r="AG130" s="116">
        <f t="shared" ref="AG130:AG137" si="384">(AF130*$E130*$F130*$G130*$L130*$AG$13)</f>
        <v>2183818.8988000001</v>
      </c>
      <c r="AH130" s="115"/>
      <c r="AI130" s="116"/>
      <c r="AJ130" s="117"/>
      <c r="AK130" s="116">
        <f t="shared" si="334"/>
        <v>0</v>
      </c>
      <c r="AL130" s="115">
        <v>17</v>
      </c>
      <c r="AM130" s="116">
        <f t="shared" ref="AM130:AM137" si="385">(AL130*$E130*$F130*$G130*$L130*$AM$13)</f>
        <v>469935.71240000002</v>
      </c>
      <c r="AN130" s="115">
        <v>6</v>
      </c>
      <c r="AO130" s="115">
        <f t="shared" ref="AO130:AO137" si="386">(AN130*$E130*$F130*$G130*$L130*$AO$13)</f>
        <v>165859.66320000001</v>
      </c>
      <c r="AP130" s="115">
        <v>29</v>
      </c>
      <c r="AQ130" s="116">
        <f t="shared" ref="AQ130:AQ137" si="387">(AP130*$E130*$F130*$G130*$M130*$AQ$13)</f>
        <v>961986.04655999993</v>
      </c>
      <c r="AR130" s="123"/>
      <c r="AS130" s="116">
        <f t="shared" ref="AS130:AS137" si="388">(AR130*$E130*$F130*$G130*$M130*$AS$13)</f>
        <v>0</v>
      </c>
      <c r="AT130" s="115">
        <v>13</v>
      </c>
      <c r="AU130" s="122">
        <f t="shared" ref="AU130:AU137" si="389">(AT130*$E130*$F130*$G130*$M130*$AU$13)</f>
        <v>431235.12432</v>
      </c>
      <c r="AV130" s="115"/>
      <c r="AW130" s="116">
        <f t="shared" si="335"/>
        <v>0</v>
      </c>
      <c r="AX130" s="115">
        <v>0</v>
      </c>
      <c r="AY130" s="115">
        <f t="shared" si="336"/>
        <v>0</v>
      </c>
      <c r="AZ130" s="115"/>
      <c r="BA130" s="116">
        <f t="shared" si="337"/>
        <v>0</v>
      </c>
      <c r="BB130" s="115">
        <v>0</v>
      </c>
      <c r="BC130" s="116">
        <f t="shared" ref="BC130:BC137" si="390">(BB130*$E130*$F130*$G130*$L130*$BC$13)</f>
        <v>0</v>
      </c>
      <c r="BD130" s="115">
        <v>0</v>
      </c>
      <c r="BE130" s="116">
        <f t="shared" si="338"/>
        <v>0</v>
      </c>
      <c r="BF130" s="115">
        <v>0</v>
      </c>
      <c r="BG130" s="116">
        <f t="shared" ref="BG130:BG137" si="391">(BF130*$E130*$F130*$G130*$L130*$BG$13)</f>
        <v>0</v>
      </c>
      <c r="BH130" s="115">
        <v>21</v>
      </c>
      <c r="BI130" s="116">
        <f t="shared" ref="BI130:BI137" si="392">(BH130*$E130*$F130*$G130*$L130*$BI$13)</f>
        <v>633282.35039999988</v>
      </c>
      <c r="BJ130" s="115">
        <v>62</v>
      </c>
      <c r="BK130" s="116">
        <f t="shared" ref="BK130:BK137" si="393">(BJ130*$E130*$F130*$G130*$M130*$BK$13)</f>
        <v>2056659.8236799999</v>
      </c>
      <c r="BL130" s="115">
        <v>197</v>
      </c>
      <c r="BM130" s="116">
        <f t="shared" ref="BM130:BM137" si="394">(BL130*$E130*$F130*$G130*$M130*$BM$13)</f>
        <v>5940791.5727999993</v>
      </c>
      <c r="BN130" s="115">
        <v>0</v>
      </c>
      <c r="BO130" s="116">
        <f t="shared" ref="BO130:BO137" si="395">(BN130*$E130*$F130*$G130*$M130*$BO$13)</f>
        <v>0</v>
      </c>
      <c r="BP130" s="115">
        <v>45</v>
      </c>
      <c r="BQ130" s="116">
        <f t="shared" ref="BQ130:BQ137" si="396">(BP130*$E130*$F130*$G130*$M130*$BQ$13)</f>
        <v>1357033.608</v>
      </c>
      <c r="BR130" s="115">
        <v>37</v>
      </c>
      <c r="BS130" s="116">
        <f t="shared" ref="BS130:BS137" si="397">(BR130*$E130*$F130*$G130*$M130*$BS$13)</f>
        <v>1004204.8699200001</v>
      </c>
      <c r="BT130" s="115">
        <v>12</v>
      </c>
      <c r="BU130" s="116">
        <f t="shared" ref="BU130:BU137" si="398">(BT130*$E130*$F130*$G130*$M130*$BU$13)</f>
        <v>434250.75455999997</v>
      </c>
      <c r="BV130" s="115">
        <v>51</v>
      </c>
      <c r="BW130" s="124">
        <f t="shared" ref="BW130:BW137" si="399">(BV130*$E130*$F130*$G130*$M130*$BW$13)</f>
        <v>1845565.7068799997</v>
      </c>
      <c r="BX130" s="115">
        <v>0</v>
      </c>
      <c r="BY130" s="116">
        <f t="shared" ref="BY130:BY137" si="400">(BX130*$E130*$F130*$G130*$L130*$BY$13)</f>
        <v>0</v>
      </c>
      <c r="BZ130" s="115">
        <v>22</v>
      </c>
      <c r="CA130" s="116">
        <f t="shared" ref="CA130:CA137" si="401">(BZ130*$E130*$F130*$G130*$L130*$CA$13)</f>
        <v>552865.54399999999</v>
      </c>
      <c r="CB130" s="115">
        <v>0</v>
      </c>
      <c r="CC130" s="116">
        <f t="shared" ref="CC130:CC137" si="402">(CB130*$E130*$F130*$G130*$L130*$CC$13)</f>
        <v>0</v>
      </c>
      <c r="CD130" s="115">
        <v>113</v>
      </c>
      <c r="CE130" s="116">
        <f t="shared" ref="CE130:CE137" si="403">(CD130*$E130*$F130*$G130*$M130*$CE$13)</f>
        <v>3407662.1712000002</v>
      </c>
      <c r="CF130" s="115"/>
      <c r="CG130" s="116">
        <f t="shared" si="339"/>
        <v>0</v>
      </c>
      <c r="CH130" s="115"/>
      <c r="CI130" s="116">
        <f t="shared" ref="CI130:CI137" si="404">(CH130*$E130*$F130*$G130*$L130*$CI$13)</f>
        <v>0</v>
      </c>
      <c r="CJ130" s="115"/>
      <c r="CK130" s="116">
        <f t="shared" ref="CK130:CK137" si="405">(CJ130*$E130*$F130*$G130*$L130*$CK$13)</f>
        <v>0</v>
      </c>
      <c r="CL130" s="115">
        <v>44</v>
      </c>
      <c r="CM130" s="116">
        <f t="shared" ref="CM130:CM137" si="406">(CL130*$E130*$F130*$G130*$L130*$CM$13)</f>
        <v>1105731.088</v>
      </c>
      <c r="CN130" s="115">
        <v>155</v>
      </c>
      <c r="CO130" s="116">
        <f t="shared" ref="CO130:CO137" si="407">(CN130*$E130*$F130*$G130*$L130*$CO$13)</f>
        <v>3505670.1539999996</v>
      </c>
      <c r="CP130" s="115">
        <v>20</v>
      </c>
      <c r="CQ130" s="116">
        <f t="shared" ref="CQ130:CQ137" si="408">(CP130*$E130*$F130*$G130*$L130*$CQ$13)</f>
        <v>502605.03999999992</v>
      </c>
      <c r="CR130" s="115">
        <v>54</v>
      </c>
      <c r="CS130" s="116">
        <f t="shared" ref="CS130:CS137" si="409">(CR130*$E130*$F130*$G130*$M130*$CS$13)</f>
        <v>1628440.3295999998</v>
      </c>
      <c r="CT130" s="115">
        <v>20</v>
      </c>
      <c r="CU130" s="116">
        <f t="shared" ref="CU130:CU137" si="410">(CT130*$E130*$F130*$G130*$M130*$CU$13)</f>
        <v>603126.04799999995</v>
      </c>
      <c r="CV130" s="115">
        <v>37</v>
      </c>
      <c r="CW130" s="116">
        <f t="shared" ref="CW130:CW137" si="411">(CV130*$E130*$F130*$G130*$M130*$CW$13)</f>
        <v>1115783.1888000001</v>
      </c>
      <c r="CX130" s="123"/>
      <c r="CY130" s="115">
        <f t="shared" ref="CY130:CY137" si="412">(CX130*$E130*$F130*$G130*$M130*$CY$13)</f>
        <v>0</v>
      </c>
      <c r="CZ130" s="115">
        <v>0</v>
      </c>
      <c r="DA130" s="116">
        <f t="shared" si="340"/>
        <v>0</v>
      </c>
      <c r="DB130" s="116"/>
      <c r="DC130" s="116">
        <f t="shared" ref="DC130:DC137" si="413">(DB130*$E130*$F130*$G130*$M130*$DC$13)</f>
        <v>0</v>
      </c>
      <c r="DD130" s="125"/>
      <c r="DE130" s="115">
        <f t="shared" ref="DE130:DE137" si="414">(DD130*$E130*$F130*$G130*$M130*$DE$13)</f>
        <v>0</v>
      </c>
      <c r="DF130" s="115">
        <v>84</v>
      </c>
      <c r="DG130" s="116">
        <f t="shared" ref="DG130:DG137" si="415">(DF130*$E130*$F130*$G130*$M130*$DG$13)</f>
        <v>2533129.4015999995</v>
      </c>
      <c r="DH130" s="115">
        <v>35</v>
      </c>
      <c r="DI130" s="116">
        <f t="shared" ref="DI130:DI137" si="416">(DH130*$E130*$F130*$G130*$N130*$DI$13)</f>
        <v>1120809.2392000002</v>
      </c>
      <c r="DJ130" s="115">
        <v>25</v>
      </c>
      <c r="DK130" s="124">
        <f t="shared" ref="DK130:DK137" si="417">(DJ130*$E130*$F130*$G130*$O130*$DK$13)</f>
        <v>922639.25199999998</v>
      </c>
      <c r="DL130" s="124"/>
      <c r="DM130" s="124"/>
      <c r="DN130" s="116">
        <f t="shared" si="333"/>
        <v>1882</v>
      </c>
      <c r="DO130" s="116">
        <f t="shared" si="333"/>
        <v>54655038.347312003</v>
      </c>
    </row>
    <row r="131" spans="1:120" s="37" customFormat="1" ht="15.75" x14ac:dyDescent="0.25">
      <c r="A131" s="89"/>
      <c r="B131" s="109">
        <v>101</v>
      </c>
      <c r="C131" s="110" t="s">
        <v>348</v>
      </c>
      <c r="D131" s="152" t="s">
        <v>349</v>
      </c>
      <c r="E131" s="93">
        <v>24257</v>
      </c>
      <c r="F131" s="112">
        <v>0.99</v>
      </c>
      <c r="G131" s="131">
        <v>1</v>
      </c>
      <c r="H131" s="101"/>
      <c r="I131" s="101"/>
      <c r="J131" s="101"/>
      <c r="K131" s="65"/>
      <c r="L131" s="113">
        <v>1.4</v>
      </c>
      <c r="M131" s="113">
        <v>1.68</v>
      </c>
      <c r="N131" s="113">
        <v>2.23</v>
      </c>
      <c r="O131" s="114">
        <v>2.57</v>
      </c>
      <c r="P131" s="115">
        <v>10</v>
      </c>
      <c r="Q131" s="116">
        <f t="shared" si="325"/>
        <v>369822.22200000001</v>
      </c>
      <c r="R131" s="138">
        <v>29</v>
      </c>
      <c r="S131" s="115">
        <f t="shared" si="379"/>
        <v>1072484.4438</v>
      </c>
      <c r="T131" s="115">
        <v>55</v>
      </c>
      <c r="U131" s="116">
        <f t="shared" si="380"/>
        <v>2276255.7764099999</v>
      </c>
      <c r="V131" s="115"/>
      <c r="W131" s="116">
        <f t="shared" si="381"/>
        <v>0</v>
      </c>
      <c r="X131" s="115"/>
      <c r="Y131" s="116">
        <f t="shared" si="382"/>
        <v>0</v>
      </c>
      <c r="Z131" s="116"/>
      <c r="AA131" s="116"/>
      <c r="AB131" s="115"/>
      <c r="AC131" s="116">
        <f t="shared" si="383"/>
        <v>0</v>
      </c>
      <c r="AD131" s="115"/>
      <c r="AE131" s="116"/>
      <c r="AF131" s="115">
        <v>30</v>
      </c>
      <c r="AG131" s="116">
        <f t="shared" si="384"/>
        <v>1109466.666</v>
      </c>
      <c r="AH131" s="115"/>
      <c r="AI131" s="116"/>
      <c r="AJ131" s="117"/>
      <c r="AK131" s="116">
        <f t="shared" si="334"/>
        <v>0</v>
      </c>
      <c r="AL131" s="115">
        <v>2</v>
      </c>
      <c r="AM131" s="116">
        <f t="shared" si="385"/>
        <v>73964.444400000008</v>
      </c>
      <c r="AN131" s="115">
        <v>0</v>
      </c>
      <c r="AO131" s="115">
        <f t="shared" si="386"/>
        <v>0</v>
      </c>
      <c r="AP131" s="115">
        <v>2</v>
      </c>
      <c r="AQ131" s="116">
        <f t="shared" si="387"/>
        <v>88757.333279999992</v>
      </c>
      <c r="AR131" s="123"/>
      <c r="AS131" s="116">
        <f t="shared" si="388"/>
        <v>0</v>
      </c>
      <c r="AT131" s="115">
        <v>1</v>
      </c>
      <c r="AU131" s="122">
        <f t="shared" si="389"/>
        <v>44378.666639999996</v>
      </c>
      <c r="AV131" s="115"/>
      <c r="AW131" s="116">
        <f t="shared" si="335"/>
        <v>0</v>
      </c>
      <c r="AX131" s="115"/>
      <c r="AY131" s="115">
        <f t="shared" si="336"/>
        <v>0</v>
      </c>
      <c r="AZ131" s="115"/>
      <c r="BA131" s="116">
        <f t="shared" si="337"/>
        <v>0</v>
      </c>
      <c r="BB131" s="115"/>
      <c r="BC131" s="116">
        <f t="shared" si="390"/>
        <v>0</v>
      </c>
      <c r="BD131" s="115"/>
      <c r="BE131" s="116">
        <f t="shared" si="338"/>
        <v>0</v>
      </c>
      <c r="BF131" s="115"/>
      <c r="BG131" s="116">
        <f t="shared" si="391"/>
        <v>0</v>
      </c>
      <c r="BH131" s="115">
        <v>2</v>
      </c>
      <c r="BI131" s="116">
        <f t="shared" si="392"/>
        <v>80688.484799999991</v>
      </c>
      <c r="BJ131" s="115">
        <v>11</v>
      </c>
      <c r="BK131" s="116">
        <f t="shared" si="393"/>
        <v>488165.33303999994</v>
      </c>
      <c r="BL131" s="115"/>
      <c r="BM131" s="116">
        <f t="shared" si="394"/>
        <v>0</v>
      </c>
      <c r="BN131" s="115"/>
      <c r="BO131" s="116">
        <f t="shared" si="395"/>
        <v>0</v>
      </c>
      <c r="BP131" s="115">
        <v>1</v>
      </c>
      <c r="BQ131" s="116">
        <f t="shared" si="396"/>
        <v>40344.242399999996</v>
      </c>
      <c r="BR131" s="115">
        <v>2</v>
      </c>
      <c r="BS131" s="116">
        <f t="shared" si="397"/>
        <v>72619.636319999991</v>
      </c>
      <c r="BT131" s="115">
        <v>3</v>
      </c>
      <c r="BU131" s="116">
        <f t="shared" si="398"/>
        <v>145239.27263999998</v>
      </c>
      <c r="BV131" s="115">
        <v>0</v>
      </c>
      <c r="BW131" s="124">
        <f t="shared" si="399"/>
        <v>0</v>
      </c>
      <c r="BX131" s="115"/>
      <c r="BY131" s="116">
        <f t="shared" si="400"/>
        <v>0</v>
      </c>
      <c r="BZ131" s="115"/>
      <c r="CA131" s="116">
        <f t="shared" si="401"/>
        <v>0</v>
      </c>
      <c r="CB131" s="115"/>
      <c r="CC131" s="116">
        <f t="shared" si="402"/>
        <v>0</v>
      </c>
      <c r="CD131" s="115">
        <v>75</v>
      </c>
      <c r="CE131" s="116">
        <f t="shared" si="403"/>
        <v>3025818.1799999997</v>
      </c>
      <c r="CF131" s="115"/>
      <c r="CG131" s="116">
        <f t="shared" si="339"/>
        <v>0</v>
      </c>
      <c r="CH131" s="115"/>
      <c r="CI131" s="116">
        <f t="shared" si="404"/>
        <v>0</v>
      </c>
      <c r="CJ131" s="115"/>
      <c r="CK131" s="116">
        <f t="shared" si="405"/>
        <v>0</v>
      </c>
      <c r="CL131" s="115">
        <v>0</v>
      </c>
      <c r="CM131" s="116">
        <f t="shared" si="406"/>
        <v>0</v>
      </c>
      <c r="CN131" s="115">
        <v>5</v>
      </c>
      <c r="CO131" s="116">
        <f t="shared" si="407"/>
        <v>151290.90899999999</v>
      </c>
      <c r="CP131" s="115">
        <v>0</v>
      </c>
      <c r="CQ131" s="116">
        <f t="shared" si="408"/>
        <v>0</v>
      </c>
      <c r="CR131" s="115">
        <v>4</v>
      </c>
      <c r="CS131" s="116">
        <f t="shared" si="409"/>
        <v>161376.96959999998</v>
      </c>
      <c r="CT131" s="115">
        <v>0</v>
      </c>
      <c r="CU131" s="116">
        <f t="shared" si="410"/>
        <v>0</v>
      </c>
      <c r="CV131" s="115">
        <v>0</v>
      </c>
      <c r="CW131" s="116">
        <f t="shared" si="411"/>
        <v>0</v>
      </c>
      <c r="CX131" s="123"/>
      <c r="CY131" s="115">
        <f t="shared" si="412"/>
        <v>0</v>
      </c>
      <c r="CZ131" s="115"/>
      <c r="DA131" s="116">
        <f t="shared" si="340"/>
        <v>0</v>
      </c>
      <c r="DB131" s="116"/>
      <c r="DC131" s="116">
        <f t="shared" si="413"/>
        <v>0</v>
      </c>
      <c r="DD131" s="125"/>
      <c r="DE131" s="115">
        <f t="shared" si="414"/>
        <v>0</v>
      </c>
      <c r="DF131" s="115">
        <v>0</v>
      </c>
      <c r="DG131" s="116">
        <f t="shared" si="415"/>
        <v>0</v>
      </c>
      <c r="DH131" s="115"/>
      <c r="DI131" s="116">
        <f t="shared" si="416"/>
        <v>0</v>
      </c>
      <c r="DJ131" s="115">
        <v>0</v>
      </c>
      <c r="DK131" s="124">
        <f t="shared" si="417"/>
        <v>0</v>
      </c>
      <c r="DL131" s="124"/>
      <c r="DM131" s="124"/>
      <c r="DN131" s="116">
        <f t="shared" si="333"/>
        <v>232</v>
      </c>
      <c r="DO131" s="116">
        <f t="shared" si="333"/>
        <v>9200672.5803300012</v>
      </c>
    </row>
    <row r="132" spans="1:120" s="37" customFormat="1" ht="30" x14ac:dyDescent="0.25">
      <c r="A132" s="89"/>
      <c r="B132" s="109">
        <v>102</v>
      </c>
      <c r="C132" s="110" t="s">
        <v>350</v>
      </c>
      <c r="D132" s="152" t="s">
        <v>351</v>
      </c>
      <c r="E132" s="93">
        <v>24257</v>
      </c>
      <c r="F132" s="112">
        <v>1.1499999999999999</v>
      </c>
      <c r="G132" s="131">
        <v>1</v>
      </c>
      <c r="H132" s="101"/>
      <c r="I132" s="101"/>
      <c r="J132" s="101"/>
      <c r="K132" s="65"/>
      <c r="L132" s="113">
        <v>1.4</v>
      </c>
      <c r="M132" s="113">
        <v>1.68</v>
      </c>
      <c r="N132" s="113">
        <v>2.23</v>
      </c>
      <c r="O132" s="114">
        <v>2.57</v>
      </c>
      <c r="P132" s="115">
        <v>36</v>
      </c>
      <c r="Q132" s="116">
        <f t="shared" si="325"/>
        <v>1546529.2919999999</v>
      </c>
      <c r="R132" s="138">
        <v>70</v>
      </c>
      <c r="S132" s="115">
        <f t="shared" si="379"/>
        <v>3007140.2899999996</v>
      </c>
      <c r="T132" s="115">
        <v>22</v>
      </c>
      <c r="U132" s="116">
        <f t="shared" si="380"/>
        <v>1057654.1991399999</v>
      </c>
      <c r="V132" s="115"/>
      <c r="W132" s="116">
        <f t="shared" si="381"/>
        <v>0</v>
      </c>
      <c r="X132" s="115"/>
      <c r="Y132" s="116">
        <f t="shared" si="382"/>
        <v>0</v>
      </c>
      <c r="Z132" s="116"/>
      <c r="AA132" s="116"/>
      <c r="AB132" s="115"/>
      <c r="AC132" s="116">
        <f t="shared" si="383"/>
        <v>0</v>
      </c>
      <c r="AD132" s="115"/>
      <c r="AE132" s="116"/>
      <c r="AF132" s="115">
        <v>1</v>
      </c>
      <c r="AG132" s="116">
        <f t="shared" si="384"/>
        <v>42959.146999999997</v>
      </c>
      <c r="AH132" s="115"/>
      <c r="AI132" s="116"/>
      <c r="AJ132" s="117"/>
      <c r="AK132" s="116">
        <f t="shared" si="334"/>
        <v>0</v>
      </c>
      <c r="AL132" s="115">
        <v>0</v>
      </c>
      <c r="AM132" s="116">
        <f t="shared" si="385"/>
        <v>0</v>
      </c>
      <c r="AN132" s="115">
        <v>0</v>
      </c>
      <c r="AO132" s="115">
        <f t="shared" si="386"/>
        <v>0</v>
      </c>
      <c r="AP132" s="115">
        <v>50</v>
      </c>
      <c r="AQ132" s="116">
        <f t="shared" si="387"/>
        <v>2577548.8199999998</v>
      </c>
      <c r="AR132" s="123"/>
      <c r="AS132" s="116">
        <f t="shared" si="388"/>
        <v>0</v>
      </c>
      <c r="AT132" s="115">
        <v>3</v>
      </c>
      <c r="AU132" s="122">
        <f t="shared" si="389"/>
        <v>154652.92919999998</v>
      </c>
      <c r="AV132" s="115"/>
      <c r="AW132" s="116">
        <f t="shared" si="335"/>
        <v>0</v>
      </c>
      <c r="AX132" s="115"/>
      <c r="AY132" s="115">
        <f t="shared" si="336"/>
        <v>0</v>
      </c>
      <c r="AZ132" s="115"/>
      <c r="BA132" s="116">
        <f t="shared" si="337"/>
        <v>0</v>
      </c>
      <c r="BB132" s="115"/>
      <c r="BC132" s="116">
        <f t="shared" si="390"/>
        <v>0</v>
      </c>
      <c r="BD132" s="115"/>
      <c r="BE132" s="116">
        <f t="shared" si="338"/>
        <v>0</v>
      </c>
      <c r="BF132" s="115"/>
      <c r="BG132" s="116">
        <f t="shared" si="391"/>
        <v>0</v>
      </c>
      <c r="BH132" s="115">
        <v>5</v>
      </c>
      <c r="BI132" s="116">
        <f t="shared" si="392"/>
        <v>234322.61999999997</v>
      </c>
      <c r="BJ132" s="115">
        <v>20</v>
      </c>
      <c r="BK132" s="116">
        <f t="shared" si="393"/>
        <v>1031019.528</v>
      </c>
      <c r="BL132" s="115"/>
      <c r="BM132" s="116">
        <f t="shared" si="394"/>
        <v>0</v>
      </c>
      <c r="BN132" s="115"/>
      <c r="BO132" s="116">
        <f t="shared" si="395"/>
        <v>0</v>
      </c>
      <c r="BP132" s="115">
        <v>4</v>
      </c>
      <c r="BQ132" s="116">
        <f t="shared" si="396"/>
        <v>187458.09599999999</v>
      </c>
      <c r="BR132" s="115">
        <v>9</v>
      </c>
      <c r="BS132" s="116">
        <f t="shared" si="397"/>
        <v>379602.64439999999</v>
      </c>
      <c r="BT132" s="115">
        <v>25</v>
      </c>
      <c r="BU132" s="116">
        <f t="shared" si="398"/>
        <v>1405935.7199999997</v>
      </c>
      <c r="BV132" s="115">
        <v>6</v>
      </c>
      <c r="BW132" s="124">
        <f t="shared" si="399"/>
        <v>337424.57279999997</v>
      </c>
      <c r="BX132" s="115"/>
      <c r="BY132" s="116">
        <f t="shared" si="400"/>
        <v>0</v>
      </c>
      <c r="BZ132" s="115"/>
      <c r="CA132" s="116">
        <f t="shared" si="401"/>
        <v>0</v>
      </c>
      <c r="CB132" s="115"/>
      <c r="CC132" s="116">
        <f t="shared" si="402"/>
        <v>0</v>
      </c>
      <c r="CD132" s="115">
        <v>6</v>
      </c>
      <c r="CE132" s="116">
        <f t="shared" si="403"/>
        <v>281187.14399999997</v>
      </c>
      <c r="CF132" s="115"/>
      <c r="CG132" s="116">
        <f t="shared" si="339"/>
        <v>0</v>
      </c>
      <c r="CH132" s="115"/>
      <c r="CI132" s="116">
        <f t="shared" si="404"/>
        <v>0</v>
      </c>
      <c r="CJ132" s="115"/>
      <c r="CK132" s="116">
        <f t="shared" si="405"/>
        <v>0</v>
      </c>
      <c r="CL132" s="115">
        <v>60</v>
      </c>
      <c r="CM132" s="116">
        <f t="shared" si="406"/>
        <v>2343226.1999999997</v>
      </c>
      <c r="CN132" s="115">
        <v>10</v>
      </c>
      <c r="CO132" s="116">
        <f t="shared" si="407"/>
        <v>351483.93</v>
      </c>
      <c r="CP132" s="115">
        <v>30</v>
      </c>
      <c r="CQ132" s="116">
        <f t="shared" si="408"/>
        <v>1171613.0999999999</v>
      </c>
      <c r="CR132" s="115">
        <v>6</v>
      </c>
      <c r="CS132" s="116">
        <f t="shared" si="409"/>
        <v>281187.14399999997</v>
      </c>
      <c r="CT132" s="115">
        <v>0</v>
      </c>
      <c r="CU132" s="116">
        <f t="shared" si="410"/>
        <v>0</v>
      </c>
      <c r="CV132" s="115">
        <v>1</v>
      </c>
      <c r="CW132" s="116">
        <f t="shared" si="411"/>
        <v>46864.523999999998</v>
      </c>
      <c r="CX132" s="123"/>
      <c r="CY132" s="115">
        <f t="shared" si="412"/>
        <v>0</v>
      </c>
      <c r="CZ132" s="115"/>
      <c r="DA132" s="116">
        <f t="shared" si="340"/>
        <v>0</v>
      </c>
      <c r="DB132" s="116">
        <v>8</v>
      </c>
      <c r="DC132" s="116">
        <f t="shared" si="413"/>
        <v>374916.19199999998</v>
      </c>
      <c r="DD132" s="125"/>
      <c r="DE132" s="115">
        <f t="shared" si="414"/>
        <v>0</v>
      </c>
      <c r="DF132" s="115">
        <v>8</v>
      </c>
      <c r="DG132" s="116">
        <f t="shared" si="415"/>
        <v>374916.19199999998</v>
      </c>
      <c r="DH132" s="115">
        <v>2</v>
      </c>
      <c r="DI132" s="116">
        <f t="shared" si="416"/>
        <v>99531.322400000005</v>
      </c>
      <c r="DJ132" s="115">
        <v>0</v>
      </c>
      <c r="DK132" s="124">
        <f t="shared" si="417"/>
        <v>0</v>
      </c>
      <c r="DL132" s="124"/>
      <c r="DM132" s="124"/>
      <c r="DN132" s="116">
        <f t="shared" si="333"/>
        <v>382</v>
      </c>
      <c r="DO132" s="116">
        <f t="shared" si="333"/>
        <v>17287173.606939998</v>
      </c>
    </row>
    <row r="133" spans="1:120" s="37" customFormat="1" ht="18.75" x14ac:dyDescent="0.25">
      <c r="A133" s="89"/>
      <c r="B133" s="109">
        <v>103</v>
      </c>
      <c r="C133" s="110" t="s">
        <v>352</v>
      </c>
      <c r="D133" s="152" t="s">
        <v>353</v>
      </c>
      <c r="E133" s="93">
        <v>24257</v>
      </c>
      <c r="F133" s="112">
        <v>2.82</v>
      </c>
      <c r="G133" s="192">
        <v>0.9</v>
      </c>
      <c r="H133" s="191"/>
      <c r="I133" s="191"/>
      <c r="J133" s="191"/>
      <c r="K133" s="65"/>
      <c r="L133" s="113">
        <v>1.4</v>
      </c>
      <c r="M133" s="113">
        <v>1.68</v>
      </c>
      <c r="N133" s="113">
        <v>2.23</v>
      </c>
      <c r="O133" s="114">
        <v>2.57</v>
      </c>
      <c r="P133" s="138">
        <v>41</v>
      </c>
      <c r="Q133" s="116">
        <f t="shared" si="325"/>
        <v>3887167.7552399999</v>
      </c>
      <c r="R133" s="138">
        <v>260</v>
      </c>
      <c r="S133" s="115">
        <f t="shared" si="379"/>
        <v>24650332.106399998</v>
      </c>
      <c r="T133" s="115">
        <v>2</v>
      </c>
      <c r="U133" s="116">
        <f t="shared" si="380"/>
        <v>212199.71204879996</v>
      </c>
      <c r="V133" s="115"/>
      <c r="W133" s="116">
        <f t="shared" si="381"/>
        <v>0</v>
      </c>
      <c r="X133" s="115"/>
      <c r="Y133" s="116">
        <f t="shared" si="382"/>
        <v>0</v>
      </c>
      <c r="Z133" s="116"/>
      <c r="AA133" s="116"/>
      <c r="AB133" s="115"/>
      <c r="AC133" s="116">
        <f t="shared" si="383"/>
        <v>0</v>
      </c>
      <c r="AD133" s="115"/>
      <c r="AE133" s="116"/>
      <c r="AF133" s="115"/>
      <c r="AG133" s="116">
        <f t="shared" si="384"/>
        <v>0</v>
      </c>
      <c r="AH133" s="115"/>
      <c r="AI133" s="116"/>
      <c r="AJ133" s="117"/>
      <c r="AK133" s="116">
        <f t="shared" si="334"/>
        <v>0</v>
      </c>
      <c r="AL133" s="115">
        <v>0</v>
      </c>
      <c r="AM133" s="116">
        <f t="shared" si="385"/>
        <v>0</v>
      </c>
      <c r="AN133" s="115">
        <v>0</v>
      </c>
      <c r="AO133" s="115">
        <f t="shared" si="386"/>
        <v>0</v>
      </c>
      <c r="AP133" s="115">
        <v>160</v>
      </c>
      <c r="AQ133" s="116">
        <f t="shared" si="387"/>
        <v>18203322.170879997</v>
      </c>
      <c r="AR133" s="123"/>
      <c r="AS133" s="116">
        <f t="shared" si="388"/>
        <v>0</v>
      </c>
      <c r="AT133" s="115">
        <v>0</v>
      </c>
      <c r="AU133" s="122">
        <f t="shared" si="389"/>
        <v>0</v>
      </c>
      <c r="AV133" s="115"/>
      <c r="AW133" s="116">
        <f t="shared" si="335"/>
        <v>0</v>
      </c>
      <c r="AX133" s="115"/>
      <c r="AY133" s="115">
        <f t="shared" si="336"/>
        <v>0</v>
      </c>
      <c r="AZ133" s="115"/>
      <c r="BA133" s="116">
        <f t="shared" si="337"/>
        <v>0</v>
      </c>
      <c r="BB133" s="115"/>
      <c r="BC133" s="116">
        <f t="shared" si="390"/>
        <v>0</v>
      </c>
      <c r="BD133" s="115"/>
      <c r="BE133" s="116">
        <f t="shared" si="338"/>
        <v>0</v>
      </c>
      <c r="BF133" s="115"/>
      <c r="BG133" s="116">
        <f t="shared" si="391"/>
        <v>0</v>
      </c>
      <c r="BH133" s="115">
        <v>0</v>
      </c>
      <c r="BI133" s="116">
        <f t="shared" si="392"/>
        <v>0</v>
      </c>
      <c r="BJ133" s="115">
        <v>6</v>
      </c>
      <c r="BK133" s="116">
        <f t="shared" si="393"/>
        <v>682624.58140800009</v>
      </c>
      <c r="BL133" s="115"/>
      <c r="BM133" s="116">
        <f t="shared" si="394"/>
        <v>0</v>
      </c>
      <c r="BN133" s="115"/>
      <c r="BO133" s="116">
        <f t="shared" si="395"/>
        <v>0</v>
      </c>
      <c r="BP133" s="115">
        <v>0</v>
      </c>
      <c r="BQ133" s="116">
        <f t="shared" si="396"/>
        <v>0</v>
      </c>
      <c r="BR133" s="115"/>
      <c r="BS133" s="116">
        <f t="shared" si="397"/>
        <v>0</v>
      </c>
      <c r="BT133" s="115">
        <v>10</v>
      </c>
      <c r="BU133" s="116">
        <f t="shared" si="398"/>
        <v>1241135.6025599998</v>
      </c>
      <c r="BV133" s="115">
        <v>10</v>
      </c>
      <c r="BW133" s="124">
        <f t="shared" si="399"/>
        <v>1241135.6025599998</v>
      </c>
      <c r="BX133" s="115"/>
      <c r="BY133" s="116">
        <f t="shared" si="400"/>
        <v>0</v>
      </c>
      <c r="BZ133" s="115"/>
      <c r="CA133" s="116">
        <f t="shared" si="401"/>
        <v>0</v>
      </c>
      <c r="CB133" s="115"/>
      <c r="CC133" s="116">
        <f t="shared" si="402"/>
        <v>0</v>
      </c>
      <c r="CD133" s="115">
        <v>0</v>
      </c>
      <c r="CE133" s="116">
        <f t="shared" si="403"/>
        <v>0</v>
      </c>
      <c r="CF133" s="115"/>
      <c r="CG133" s="116">
        <f t="shared" si="339"/>
        <v>0</v>
      </c>
      <c r="CH133" s="115"/>
      <c r="CI133" s="116">
        <f t="shared" si="404"/>
        <v>0</v>
      </c>
      <c r="CJ133" s="115"/>
      <c r="CK133" s="116">
        <f t="shared" si="405"/>
        <v>0</v>
      </c>
      <c r="CL133" s="115">
        <v>4</v>
      </c>
      <c r="CM133" s="116">
        <f t="shared" si="406"/>
        <v>344759.88959999994</v>
      </c>
      <c r="CN133" s="115">
        <v>2</v>
      </c>
      <c r="CO133" s="116">
        <f t="shared" si="407"/>
        <v>155141.95031999997</v>
      </c>
      <c r="CP133" s="115">
        <v>4</v>
      </c>
      <c r="CQ133" s="116">
        <f t="shared" si="408"/>
        <v>344759.88959999994</v>
      </c>
      <c r="CR133" s="115">
        <v>15</v>
      </c>
      <c r="CS133" s="116">
        <f t="shared" si="409"/>
        <v>1551419.5031999999</v>
      </c>
      <c r="CT133" s="115">
        <v>0</v>
      </c>
      <c r="CU133" s="116">
        <f t="shared" si="410"/>
        <v>0</v>
      </c>
      <c r="CV133" s="115">
        <v>0</v>
      </c>
      <c r="CW133" s="116">
        <f t="shared" si="411"/>
        <v>0</v>
      </c>
      <c r="CX133" s="123"/>
      <c r="CY133" s="115">
        <f t="shared" si="412"/>
        <v>0</v>
      </c>
      <c r="CZ133" s="115"/>
      <c r="DA133" s="116">
        <f t="shared" si="340"/>
        <v>0</v>
      </c>
      <c r="DB133" s="116">
        <v>20</v>
      </c>
      <c r="DC133" s="116">
        <f t="shared" si="413"/>
        <v>2068559.3375999997</v>
      </c>
      <c r="DD133" s="125"/>
      <c r="DE133" s="115">
        <f t="shared" si="414"/>
        <v>0</v>
      </c>
      <c r="DF133" s="115"/>
      <c r="DG133" s="116">
        <f t="shared" si="415"/>
        <v>0</v>
      </c>
      <c r="DH133" s="115"/>
      <c r="DI133" s="116">
        <f t="shared" si="416"/>
        <v>0</v>
      </c>
      <c r="DJ133" s="115">
        <v>0</v>
      </c>
      <c r="DK133" s="124">
        <f t="shared" si="417"/>
        <v>0</v>
      </c>
      <c r="DL133" s="124"/>
      <c r="DM133" s="124"/>
      <c r="DN133" s="116">
        <f t="shared" si="333"/>
        <v>534</v>
      </c>
      <c r="DO133" s="116">
        <f t="shared" si="333"/>
        <v>54582558.101416796</v>
      </c>
    </row>
    <row r="134" spans="1:120" s="129" customFormat="1" ht="15.75" x14ac:dyDescent="0.25">
      <c r="A134" s="89"/>
      <c r="B134" s="109">
        <v>104</v>
      </c>
      <c r="C134" s="110" t="s">
        <v>354</v>
      </c>
      <c r="D134" s="152" t="s">
        <v>355</v>
      </c>
      <c r="E134" s="93">
        <v>24257</v>
      </c>
      <c r="F134" s="112">
        <v>2.52</v>
      </c>
      <c r="G134" s="131">
        <v>1</v>
      </c>
      <c r="H134" s="101"/>
      <c r="I134" s="101"/>
      <c r="J134" s="101"/>
      <c r="K134" s="65"/>
      <c r="L134" s="113">
        <v>1.4</v>
      </c>
      <c r="M134" s="113">
        <v>1.68</v>
      </c>
      <c r="N134" s="113">
        <v>2.23</v>
      </c>
      <c r="O134" s="114">
        <v>2.57</v>
      </c>
      <c r="P134" s="138">
        <v>319</v>
      </c>
      <c r="Q134" s="116">
        <f t="shared" si="325"/>
        <v>30029564.426400002</v>
      </c>
      <c r="R134" s="138">
        <v>1920</v>
      </c>
      <c r="S134" s="115">
        <f t="shared" si="379"/>
        <v>180742205.95199999</v>
      </c>
      <c r="T134" s="115">
        <v>1</v>
      </c>
      <c r="U134" s="116">
        <f t="shared" si="380"/>
        <v>105347.374776</v>
      </c>
      <c r="V134" s="115"/>
      <c r="W134" s="116">
        <f t="shared" si="381"/>
        <v>0</v>
      </c>
      <c r="X134" s="115">
        <v>0</v>
      </c>
      <c r="Y134" s="116">
        <f t="shared" si="382"/>
        <v>0</v>
      </c>
      <c r="Z134" s="116"/>
      <c r="AA134" s="116"/>
      <c r="AB134" s="115"/>
      <c r="AC134" s="116">
        <f t="shared" si="383"/>
        <v>0</v>
      </c>
      <c r="AD134" s="115"/>
      <c r="AE134" s="116"/>
      <c r="AF134" s="115">
        <v>8</v>
      </c>
      <c r="AG134" s="116">
        <f t="shared" si="384"/>
        <v>753092.52480000001</v>
      </c>
      <c r="AH134" s="115"/>
      <c r="AI134" s="116"/>
      <c r="AJ134" s="117"/>
      <c r="AK134" s="116">
        <f t="shared" si="334"/>
        <v>0</v>
      </c>
      <c r="AL134" s="115">
        <v>20</v>
      </c>
      <c r="AM134" s="116">
        <f t="shared" si="385"/>
        <v>1882731.3120000002</v>
      </c>
      <c r="AN134" s="115">
        <v>15</v>
      </c>
      <c r="AO134" s="115">
        <f t="shared" si="386"/>
        <v>1412048.4839999999</v>
      </c>
      <c r="AP134" s="115">
        <v>1000</v>
      </c>
      <c r="AQ134" s="116">
        <f t="shared" si="387"/>
        <v>112963878.72000001</v>
      </c>
      <c r="AR134" s="123"/>
      <c r="AS134" s="116">
        <f t="shared" si="388"/>
        <v>0</v>
      </c>
      <c r="AT134" s="115">
        <v>11</v>
      </c>
      <c r="AU134" s="122">
        <f t="shared" si="389"/>
        <v>1242602.6659200003</v>
      </c>
      <c r="AV134" s="115"/>
      <c r="AW134" s="116">
        <f t="shared" si="335"/>
        <v>0</v>
      </c>
      <c r="AX134" s="115"/>
      <c r="AY134" s="115">
        <f t="shared" si="336"/>
        <v>0</v>
      </c>
      <c r="AZ134" s="115"/>
      <c r="BA134" s="116">
        <f t="shared" si="337"/>
        <v>0</v>
      </c>
      <c r="BB134" s="115">
        <v>0</v>
      </c>
      <c r="BC134" s="116">
        <f t="shared" si="390"/>
        <v>0</v>
      </c>
      <c r="BD134" s="115">
        <v>0</v>
      </c>
      <c r="BE134" s="116">
        <f t="shared" si="338"/>
        <v>0</v>
      </c>
      <c r="BF134" s="115">
        <v>0</v>
      </c>
      <c r="BG134" s="116">
        <f t="shared" si="391"/>
        <v>0</v>
      </c>
      <c r="BH134" s="115">
        <v>0</v>
      </c>
      <c r="BI134" s="116">
        <f t="shared" si="392"/>
        <v>0</v>
      </c>
      <c r="BJ134" s="115">
        <v>150</v>
      </c>
      <c r="BK134" s="116">
        <f t="shared" si="393"/>
        <v>16944581.808000002</v>
      </c>
      <c r="BL134" s="115">
        <v>0</v>
      </c>
      <c r="BM134" s="116">
        <f t="shared" si="394"/>
        <v>0</v>
      </c>
      <c r="BN134" s="115">
        <v>0</v>
      </c>
      <c r="BO134" s="116">
        <f t="shared" si="395"/>
        <v>0</v>
      </c>
      <c r="BP134" s="115">
        <v>4</v>
      </c>
      <c r="BQ134" s="116">
        <f t="shared" si="396"/>
        <v>410777.74079999997</v>
      </c>
      <c r="BR134" s="115">
        <v>18</v>
      </c>
      <c r="BS134" s="116">
        <f t="shared" si="397"/>
        <v>1663649.8502400001</v>
      </c>
      <c r="BT134" s="115">
        <v>108</v>
      </c>
      <c r="BU134" s="116">
        <f t="shared" si="398"/>
        <v>13309198.801919999</v>
      </c>
      <c r="BV134" s="115">
        <v>42</v>
      </c>
      <c r="BW134" s="124">
        <f t="shared" si="399"/>
        <v>5175799.5340799987</v>
      </c>
      <c r="BX134" s="115">
        <v>0</v>
      </c>
      <c r="BY134" s="116">
        <f t="shared" si="400"/>
        <v>0</v>
      </c>
      <c r="BZ134" s="115">
        <v>0</v>
      </c>
      <c r="CA134" s="116">
        <f t="shared" si="401"/>
        <v>0</v>
      </c>
      <c r="CB134" s="115">
        <v>0</v>
      </c>
      <c r="CC134" s="116">
        <f t="shared" si="402"/>
        <v>0</v>
      </c>
      <c r="CD134" s="115">
        <v>3</v>
      </c>
      <c r="CE134" s="116">
        <f t="shared" si="403"/>
        <v>308083.30560000002</v>
      </c>
      <c r="CF134" s="115"/>
      <c r="CG134" s="116">
        <f t="shared" si="339"/>
        <v>0</v>
      </c>
      <c r="CH134" s="115"/>
      <c r="CI134" s="116">
        <f t="shared" si="404"/>
        <v>0</v>
      </c>
      <c r="CJ134" s="115"/>
      <c r="CK134" s="116">
        <f t="shared" si="405"/>
        <v>0</v>
      </c>
      <c r="CL134" s="115">
        <v>14</v>
      </c>
      <c r="CM134" s="116">
        <f t="shared" si="406"/>
        <v>1198101.7439999999</v>
      </c>
      <c r="CN134" s="115">
        <v>124</v>
      </c>
      <c r="CO134" s="116">
        <f t="shared" si="407"/>
        <v>9550582.4736000001</v>
      </c>
      <c r="CP134" s="115">
        <v>48</v>
      </c>
      <c r="CQ134" s="116">
        <f t="shared" si="408"/>
        <v>4107777.4079999998</v>
      </c>
      <c r="CR134" s="115">
        <v>119</v>
      </c>
      <c r="CS134" s="116">
        <f t="shared" si="409"/>
        <v>12220637.788799999</v>
      </c>
      <c r="CT134" s="115">
        <v>0</v>
      </c>
      <c r="CU134" s="116">
        <f t="shared" si="410"/>
        <v>0</v>
      </c>
      <c r="CV134" s="115">
        <v>0</v>
      </c>
      <c r="CW134" s="116">
        <f t="shared" si="411"/>
        <v>0</v>
      </c>
      <c r="CX134" s="123"/>
      <c r="CY134" s="115">
        <f t="shared" si="412"/>
        <v>0</v>
      </c>
      <c r="CZ134" s="115"/>
      <c r="DA134" s="116">
        <f t="shared" si="340"/>
        <v>0</v>
      </c>
      <c r="DB134" s="116">
        <v>160</v>
      </c>
      <c r="DC134" s="116">
        <f t="shared" si="413"/>
        <v>16431109.631999999</v>
      </c>
      <c r="DD134" s="125"/>
      <c r="DE134" s="115">
        <f t="shared" si="414"/>
        <v>0</v>
      </c>
      <c r="DF134" s="115">
        <v>43</v>
      </c>
      <c r="DG134" s="116">
        <f t="shared" si="415"/>
        <v>4415860.7135999994</v>
      </c>
      <c r="DH134" s="115">
        <v>1</v>
      </c>
      <c r="DI134" s="116">
        <f t="shared" si="416"/>
        <v>109051.70976</v>
      </c>
      <c r="DJ134" s="115">
        <v>0</v>
      </c>
      <c r="DK134" s="124">
        <f t="shared" si="417"/>
        <v>0</v>
      </c>
      <c r="DL134" s="124"/>
      <c r="DM134" s="124"/>
      <c r="DN134" s="116">
        <f t="shared" si="333"/>
        <v>4128</v>
      </c>
      <c r="DO134" s="116">
        <f t="shared" si="333"/>
        <v>414976683.97029603</v>
      </c>
    </row>
    <row r="135" spans="1:120" s="129" customFormat="1" ht="16.5" customHeight="1" x14ac:dyDescent="0.25">
      <c r="A135" s="89"/>
      <c r="B135" s="109">
        <v>105</v>
      </c>
      <c r="C135" s="154" t="s">
        <v>356</v>
      </c>
      <c r="D135" s="152" t="s">
        <v>357</v>
      </c>
      <c r="E135" s="93">
        <v>24257</v>
      </c>
      <c r="F135" s="112">
        <v>3.12</v>
      </c>
      <c r="G135" s="149">
        <v>1</v>
      </c>
      <c r="H135" s="150"/>
      <c r="I135" s="150"/>
      <c r="J135" s="150"/>
      <c r="K135" s="65"/>
      <c r="L135" s="113">
        <v>1.4</v>
      </c>
      <c r="M135" s="113">
        <v>1.68</v>
      </c>
      <c r="N135" s="113">
        <v>2.23</v>
      </c>
      <c r="O135" s="114">
        <v>2.57</v>
      </c>
      <c r="P135" s="115">
        <v>2</v>
      </c>
      <c r="Q135" s="116">
        <f t="shared" si="325"/>
        <v>233100.06719999999</v>
      </c>
      <c r="R135" s="138">
        <v>110</v>
      </c>
      <c r="S135" s="115">
        <f t="shared" si="379"/>
        <v>12820503.696</v>
      </c>
      <c r="T135" s="115">
        <v>0</v>
      </c>
      <c r="U135" s="116">
        <f t="shared" si="380"/>
        <v>0</v>
      </c>
      <c r="V135" s="115"/>
      <c r="W135" s="116">
        <f t="shared" si="381"/>
        <v>0</v>
      </c>
      <c r="X135" s="115"/>
      <c r="Y135" s="116">
        <f t="shared" si="382"/>
        <v>0</v>
      </c>
      <c r="Z135" s="116"/>
      <c r="AA135" s="116"/>
      <c r="AB135" s="115"/>
      <c r="AC135" s="116">
        <f t="shared" si="383"/>
        <v>0</v>
      </c>
      <c r="AD135" s="115"/>
      <c r="AE135" s="116"/>
      <c r="AF135" s="115"/>
      <c r="AG135" s="116">
        <f t="shared" si="384"/>
        <v>0</v>
      </c>
      <c r="AH135" s="115"/>
      <c r="AI135" s="116"/>
      <c r="AJ135" s="117"/>
      <c r="AK135" s="116">
        <f t="shared" si="334"/>
        <v>0</v>
      </c>
      <c r="AL135" s="115">
        <v>0</v>
      </c>
      <c r="AM135" s="116">
        <f t="shared" si="385"/>
        <v>0</v>
      </c>
      <c r="AN135" s="115">
        <v>0</v>
      </c>
      <c r="AO135" s="115">
        <f t="shared" si="386"/>
        <v>0</v>
      </c>
      <c r="AP135" s="115">
        <v>2</v>
      </c>
      <c r="AQ135" s="116">
        <f t="shared" si="387"/>
        <v>279720.08064</v>
      </c>
      <c r="AR135" s="123"/>
      <c r="AS135" s="116">
        <f t="shared" si="388"/>
        <v>0</v>
      </c>
      <c r="AT135" s="115">
        <v>0</v>
      </c>
      <c r="AU135" s="122">
        <f t="shared" si="389"/>
        <v>0</v>
      </c>
      <c r="AV135" s="115"/>
      <c r="AW135" s="116">
        <f t="shared" si="335"/>
        <v>0</v>
      </c>
      <c r="AX135" s="115">
        <v>0</v>
      </c>
      <c r="AY135" s="115">
        <f t="shared" si="336"/>
        <v>0</v>
      </c>
      <c r="AZ135" s="115"/>
      <c r="BA135" s="116">
        <f t="shared" si="337"/>
        <v>0</v>
      </c>
      <c r="BB135" s="115"/>
      <c r="BC135" s="116">
        <f t="shared" si="390"/>
        <v>0</v>
      </c>
      <c r="BD135" s="115"/>
      <c r="BE135" s="116">
        <f t="shared" si="338"/>
        <v>0</v>
      </c>
      <c r="BF135" s="115"/>
      <c r="BG135" s="116">
        <f t="shared" si="391"/>
        <v>0</v>
      </c>
      <c r="BH135" s="115">
        <v>0</v>
      </c>
      <c r="BI135" s="116">
        <f t="shared" si="392"/>
        <v>0</v>
      </c>
      <c r="BJ135" s="115">
        <v>8</v>
      </c>
      <c r="BK135" s="116">
        <f t="shared" si="393"/>
        <v>1118880.32256</v>
      </c>
      <c r="BL135" s="115"/>
      <c r="BM135" s="116">
        <f t="shared" si="394"/>
        <v>0</v>
      </c>
      <c r="BN135" s="115"/>
      <c r="BO135" s="116">
        <f t="shared" si="395"/>
        <v>0</v>
      </c>
      <c r="BP135" s="115">
        <v>0</v>
      </c>
      <c r="BQ135" s="116">
        <f t="shared" si="396"/>
        <v>0</v>
      </c>
      <c r="BR135" s="115"/>
      <c r="BS135" s="116">
        <f t="shared" si="397"/>
        <v>0</v>
      </c>
      <c r="BT135" s="115">
        <v>0</v>
      </c>
      <c r="BU135" s="116">
        <f t="shared" si="398"/>
        <v>0</v>
      </c>
      <c r="BV135" s="115">
        <v>3</v>
      </c>
      <c r="BW135" s="124">
        <f t="shared" si="399"/>
        <v>457723.76832000003</v>
      </c>
      <c r="BX135" s="115"/>
      <c r="BY135" s="116">
        <f t="shared" si="400"/>
        <v>0</v>
      </c>
      <c r="BZ135" s="115"/>
      <c r="CA135" s="116">
        <f t="shared" si="401"/>
        <v>0</v>
      </c>
      <c r="CB135" s="115"/>
      <c r="CC135" s="116">
        <f t="shared" si="402"/>
        <v>0</v>
      </c>
      <c r="CD135" s="115">
        <v>0</v>
      </c>
      <c r="CE135" s="116">
        <f t="shared" si="403"/>
        <v>0</v>
      </c>
      <c r="CF135" s="115"/>
      <c r="CG135" s="116">
        <f t="shared" si="339"/>
        <v>0</v>
      </c>
      <c r="CH135" s="115"/>
      <c r="CI135" s="116">
        <f t="shared" si="404"/>
        <v>0</v>
      </c>
      <c r="CJ135" s="115"/>
      <c r="CK135" s="116">
        <f t="shared" si="405"/>
        <v>0</v>
      </c>
      <c r="CL135" s="115">
        <v>0</v>
      </c>
      <c r="CM135" s="116">
        <f t="shared" si="406"/>
        <v>0</v>
      </c>
      <c r="CN135" s="115">
        <v>1</v>
      </c>
      <c r="CO135" s="116">
        <f t="shared" si="407"/>
        <v>95359.118399999992</v>
      </c>
      <c r="CP135" s="115">
        <v>0</v>
      </c>
      <c r="CQ135" s="116">
        <f t="shared" si="408"/>
        <v>0</v>
      </c>
      <c r="CR135" s="115">
        <v>1</v>
      </c>
      <c r="CS135" s="116">
        <f t="shared" si="409"/>
        <v>127145.49119999999</v>
      </c>
      <c r="CT135" s="115">
        <v>0</v>
      </c>
      <c r="CU135" s="116">
        <f t="shared" si="410"/>
        <v>0</v>
      </c>
      <c r="CV135" s="115">
        <v>0</v>
      </c>
      <c r="CW135" s="116">
        <f t="shared" si="411"/>
        <v>0</v>
      </c>
      <c r="CX135" s="123"/>
      <c r="CY135" s="115">
        <f t="shared" si="412"/>
        <v>0</v>
      </c>
      <c r="CZ135" s="115"/>
      <c r="DA135" s="116">
        <f t="shared" si="340"/>
        <v>0</v>
      </c>
      <c r="DB135" s="116">
        <v>2</v>
      </c>
      <c r="DC135" s="116">
        <f t="shared" si="413"/>
        <v>254290.98239999998</v>
      </c>
      <c r="DD135" s="125"/>
      <c r="DE135" s="115">
        <f t="shared" si="414"/>
        <v>0</v>
      </c>
      <c r="DF135" s="115">
        <v>0</v>
      </c>
      <c r="DG135" s="116">
        <f t="shared" si="415"/>
        <v>0</v>
      </c>
      <c r="DH135" s="115"/>
      <c r="DI135" s="116">
        <f t="shared" si="416"/>
        <v>0</v>
      </c>
      <c r="DJ135" s="115">
        <v>0</v>
      </c>
      <c r="DK135" s="124">
        <f t="shared" si="417"/>
        <v>0</v>
      </c>
      <c r="DL135" s="124"/>
      <c r="DM135" s="124"/>
      <c r="DN135" s="116">
        <f t="shared" si="333"/>
        <v>129</v>
      </c>
      <c r="DO135" s="116">
        <f t="shared" si="333"/>
        <v>15386723.526719999</v>
      </c>
    </row>
    <row r="136" spans="1:120" s="37" customFormat="1" ht="16.5" customHeight="1" x14ac:dyDescent="0.25">
      <c r="A136" s="89"/>
      <c r="B136" s="109">
        <v>106</v>
      </c>
      <c r="C136" s="154" t="s">
        <v>358</v>
      </c>
      <c r="D136" s="152" t="s">
        <v>359</v>
      </c>
      <c r="E136" s="93">
        <v>24257</v>
      </c>
      <c r="F136" s="112">
        <v>4.51</v>
      </c>
      <c r="G136" s="149">
        <v>1</v>
      </c>
      <c r="H136" s="150"/>
      <c r="I136" s="150"/>
      <c r="J136" s="150"/>
      <c r="K136" s="65"/>
      <c r="L136" s="113">
        <v>1.4</v>
      </c>
      <c r="M136" s="113">
        <v>1.68</v>
      </c>
      <c r="N136" s="113">
        <v>2.23</v>
      </c>
      <c r="O136" s="114">
        <v>2.57</v>
      </c>
      <c r="P136" s="115">
        <v>0</v>
      </c>
      <c r="Q136" s="116">
        <f t="shared" si="325"/>
        <v>0</v>
      </c>
      <c r="R136" s="138">
        <v>140</v>
      </c>
      <c r="S136" s="115">
        <f t="shared" si="379"/>
        <v>23586439.492000002</v>
      </c>
      <c r="T136" s="115">
        <v>2</v>
      </c>
      <c r="U136" s="116">
        <f t="shared" si="380"/>
        <v>377076.71447599999</v>
      </c>
      <c r="V136" s="115"/>
      <c r="W136" s="116">
        <f t="shared" si="381"/>
        <v>0</v>
      </c>
      <c r="X136" s="115"/>
      <c r="Y136" s="116">
        <f t="shared" si="382"/>
        <v>0</v>
      </c>
      <c r="Z136" s="116"/>
      <c r="AA136" s="116"/>
      <c r="AB136" s="115"/>
      <c r="AC136" s="116">
        <f t="shared" si="383"/>
        <v>0</v>
      </c>
      <c r="AD136" s="115"/>
      <c r="AE136" s="116"/>
      <c r="AF136" s="115"/>
      <c r="AG136" s="116">
        <f t="shared" si="384"/>
        <v>0</v>
      </c>
      <c r="AH136" s="115"/>
      <c r="AI136" s="116"/>
      <c r="AJ136" s="117"/>
      <c r="AK136" s="116">
        <f t="shared" si="334"/>
        <v>0</v>
      </c>
      <c r="AL136" s="115">
        <v>0</v>
      </c>
      <c r="AM136" s="116">
        <f t="shared" si="385"/>
        <v>0</v>
      </c>
      <c r="AN136" s="115">
        <v>0</v>
      </c>
      <c r="AO136" s="115">
        <f t="shared" si="386"/>
        <v>0</v>
      </c>
      <c r="AP136" s="115">
        <v>6</v>
      </c>
      <c r="AQ136" s="116">
        <f t="shared" si="387"/>
        <v>1213016.8881600001</v>
      </c>
      <c r="AR136" s="123"/>
      <c r="AS136" s="116">
        <f t="shared" si="388"/>
        <v>0</v>
      </c>
      <c r="AT136" s="115">
        <v>0</v>
      </c>
      <c r="AU136" s="122">
        <f t="shared" si="389"/>
        <v>0</v>
      </c>
      <c r="AV136" s="115"/>
      <c r="AW136" s="116">
        <f t="shared" si="335"/>
        <v>0</v>
      </c>
      <c r="AX136" s="115">
        <v>0</v>
      </c>
      <c r="AY136" s="115">
        <f t="shared" si="336"/>
        <v>0</v>
      </c>
      <c r="AZ136" s="115"/>
      <c r="BA136" s="116">
        <f t="shared" si="337"/>
        <v>0</v>
      </c>
      <c r="BB136" s="115"/>
      <c r="BC136" s="116">
        <f t="shared" si="390"/>
        <v>0</v>
      </c>
      <c r="BD136" s="115"/>
      <c r="BE136" s="116">
        <f t="shared" si="338"/>
        <v>0</v>
      </c>
      <c r="BF136" s="115"/>
      <c r="BG136" s="116">
        <f t="shared" si="391"/>
        <v>0</v>
      </c>
      <c r="BH136" s="115">
        <v>0</v>
      </c>
      <c r="BI136" s="116">
        <f t="shared" si="392"/>
        <v>0</v>
      </c>
      <c r="BJ136" s="115">
        <v>10</v>
      </c>
      <c r="BK136" s="116">
        <f t="shared" si="393"/>
        <v>2021694.8136</v>
      </c>
      <c r="BL136" s="115"/>
      <c r="BM136" s="116">
        <f t="shared" si="394"/>
        <v>0</v>
      </c>
      <c r="BN136" s="115"/>
      <c r="BO136" s="116">
        <f t="shared" si="395"/>
        <v>0</v>
      </c>
      <c r="BP136" s="115">
        <v>0</v>
      </c>
      <c r="BQ136" s="116">
        <f t="shared" si="396"/>
        <v>0</v>
      </c>
      <c r="BR136" s="115"/>
      <c r="BS136" s="116">
        <f t="shared" si="397"/>
        <v>0</v>
      </c>
      <c r="BT136" s="115">
        <v>0</v>
      </c>
      <c r="BU136" s="116">
        <f t="shared" si="398"/>
        <v>0</v>
      </c>
      <c r="BV136" s="115">
        <v>0</v>
      </c>
      <c r="BW136" s="124">
        <f t="shared" si="399"/>
        <v>0</v>
      </c>
      <c r="BX136" s="115"/>
      <c r="BY136" s="116">
        <f t="shared" si="400"/>
        <v>0</v>
      </c>
      <c r="BZ136" s="115"/>
      <c r="CA136" s="116">
        <f t="shared" si="401"/>
        <v>0</v>
      </c>
      <c r="CB136" s="115"/>
      <c r="CC136" s="116">
        <f t="shared" si="402"/>
        <v>0</v>
      </c>
      <c r="CD136" s="115">
        <v>0</v>
      </c>
      <c r="CE136" s="116">
        <f t="shared" si="403"/>
        <v>0</v>
      </c>
      <c r="CF136" s="115"/>
      <c r="CG136" s="116">
        <f t="shared" si="339"/>
        <v>0</v>
      </c>
      <c r="CH136" s="115"/>
      <c r="CI136" s="116">
        <f t="shared" si="404"/>
        <v>0</v>
      </c>
      <c r="CJ136" s="115"/>
      <c r="CK136" s="116">
        <f t="shared" si="405"/>
        <v>0</v>
      </c>
      <c r="CL136" s="115">
        <v>0</v>
      </c>
      <c r="CM136" s="116">
        <f t="shared" si="406"/>
        <v>0</v>
      </c>
      <c r="CN136" s="115">
        <v>0</v>
      </c>
      <c r="CO136" s="116">
        <f t="shared" si="407"/>
        <v>0</v>
      </c>
      <c r="CP136" s="115">
        <v>0</v>
      </c>
      <c r="CQ136" s="116">
        <f t="shared" si="408"/>
        <v>0</v>
      </c>
      <c r="CR136" s="115">
        <v>0</v>
      </c>
      <c r="CS136" s="116">
        <f t="shared" si="409"/>
        <v>0</v>
      </c>
      <c r="CT136" s="115">
        <v>0</v>
      </c>
      <c r="CU136" s="116">
        <f t="shared" si="410"/>
        <v>0</v>
      </c>
      <c r="CV136" s="115">
        <v>0</v>
      </c>
      <c r="CW136" s="116">
        <f t="shared" si="411"/>
        <v>0</v>
      </c>
      <c r="CX136" s="123"/>
      <c r="CY136" s="115">
        <f t="shared" si="412"/>
        <v>0</v>
      </c>
      <c r="CZ136" s="115"/>
      <c r="DA136" s="116">
        <f t="shared" si="340"/>
        <v>0</v>
      </c>
      <c r="DB136" s="116">
        <v>0</v>
      </c>
      <c r="DC136" s="116">
        <f t="shared" si="413"/>
        <v>0</v>
      </c>
      <c r="DD136" s="125"/>
      <c r="DE136" s="115">
        <f t="shared" si="414"/>
        <v>0</v>
      </c>
      <c r="DF136" s="115">
        <v>0</v>
      </c>
      <c r="DG136" s="116">
        <f t="shared" si="415"/>
        <v>0</v>
      </c>
      <c r="DH136" s="115"/>
      <c r="DI136" s="116">
        <f t="shared" si="416"/>
        <v>0</v>
      </c>
      <c r="DJ136" s="115">
        <v>0</v>
      </c>
      <c r="DK136" s="124">
        <f t="shared" si="417"/>
        <v>0</v>
      </c>
      <c r="DL136" s="124"/>
      <c r="DM136" s="124"/>
      <c r="DN136" s="116">
        <f t="shared" si="333"/>
        <v>158</v>
      </c>
      <c r="DO136" s="116">
        <f t="shared" si="333"/>
        <v>27198227.908236004</v>
      </c>
    </row>
    <row r="137" spans="1:120" s="37" customFormat="1" ht="16.5" customHeight="1" x14ac:dyDescent="0.25">
      <c r="A137" s="89"/>
      <c r="B137" s="109">
        <v>107</v>
      </c>
      <c r="C137" s="110" t="s">
        <v>360</v>
      </c>
      <c r="D137" s="152" t="s">
        <v>361</v>
      </c>
      <c r="E137" s="93">
        <v>24257</v>
      </c>
      <c r="F137" s="112">
        <v>0.82</v>
      </c>
      <c r="G137" s="131">
        <v>1</v>
      </c>
      <c r="H137" s="101"/>
      <c r="I137" s="101"/>
      <c r="J137" s="101"/>
      <c r="K137" s="65"/>
      <c r="L137" s="113">
        <v>1.4</v>
      </c>
      <c r="M137" s="113">
        <v>1.68</v>
      </c>
      <c r="N137" s="113">
        <v>2.23</v>
      </c>
      <c r="O137" s="114">
        <v>2.57</v>
      </c>
      <c r="P137" s="115">
        <v>231</v>
      </c>
      <c r="Q137" s="116">
        <f t="shared" si="325"/>
        <v>7075931.847599999</v>
      </c>
      <c r="R137" s="138">
        <v>545</v>
      </c>
      <c r="S137" s="115">
        <f t="shared" si="379"/>
        <v>16694298.081999999</v>
      </c>
      <c r="T137" s="115">
        <v>5</v>
      </c>
      <c r="U137" s="116">
        <f t="shared" si="380"/>
        <v>171398.50658000002</v>
      </c>
      <c r="V137" s="115"/>
      <c r="W137" s="116">
        <f t="shared" si="381"/>
        <v>0</v>
      </c>
      <c r="X137" s="115">
        <v>0</v>
      </c>
      <c r="Y137" s="116">
        <f t="shared" si="382"/>
        <v>0</v>
      </c>
      <c r="Z137" s="116"/>
      <c r="AA137" s="116"/>
      <c r="AB137" s="115"/>
      <c r="AC137" s="116">
        <f t="shared" si="383"/>
        <v>0</v>
      </c>
      <c r="AD137" s="115"/>
      <c r="AE137" s="116"/>
      <c r="AF137" s="115">
        <v>211</v>
      </c>
      <c r="AG137" s="116">
        <f t="shared" si="384"/>
        <v>6463297.0555999996</v>
      </c>
      <c r="AH137" s="115"/>
      <c r="AI137" s="116"/>
      <c r="AJ137" s="117"/>
      <c r="AK137" s="116">
        <f t="shared" si="334"/>
        <v>0</v>
      </c>
      <c r="AL137" s="115">
        <v>190</v>
      </c>
      <c r="AM137" s="116">
        <f t="shared" si="385"/>
        <v>5820030.5239999993</v>
      </c>
      <c r="AN137" s="115">
        <v>32</v>
      </c>
      <c r="AO137" s="115">
        <f t="shared" si="386"/>
        <v>980215.66719999991</v>
      </c>
      <c r="AP137" s="115">
        <v>90</v>
      </c>
      <c r="AQ137" s="116">
        <f t="shared" si="387"/>
        <v>3308227.8768000002</v>
      </c>
      <c r="AR137" s="123"/>
      <c r="AS137" s="116">
        <f t="shared" si="388"/>
        <v>0</v>
      </c>
      <c r="AT137" s="115">
        <v>137</v>
      </c>
      <c r="AU137" s="122">
        <f t="shared" si="389"/>
        <v>5035857.9902400002</v>
      </c>
      <c r="AV137" s="115"/>
      <c r="AW137" s="116">
        <f t="shared" si="335"/>
        <v>0</v>
      </c>
      <c r="AX137" s="115"/>
      <c r="AY137" s="115">
        <f t="shared" si="336"/>
        <v>0</v>
      </c>
      <c r="AZ137" s="115"/>
      <c r="BA137" s="116">
        <f t="shared" si="337"/>
        <v>0</v>
      </c>
      <c r="BB137" s="115">
        <v>0</v>
      </c>
      <c r="BC137" s="116">
        <f t="shared" si="390"/>
        <v>0</v>
      </c>
      <c r="BD137" s="115">
        <v>0</v>
      </c>
      <c r="BE137" s="116">
        <f t="shared" si="338"/>
        <v>0</v>
      </c>
      <c r="BF137" s="115">
        <v>0</v>
      </c>
      <c r="BG137" s="116">
        <f t="shared" si="391"/>
        <v>0</v>
      </c>
      <c r="BH137" s="115">
        <v>46</v>
      </c>
      <c r="BI137" s="116">
        <f t="shared" si="392"/>
        <v>1537156.3871999995</v>
      </c>
      <c r="BJ137" s="115">
        <v>284</v>
      </c>
      <c r="BK137" s="116">
        <f t="shared" si="393"/>
        <v>10439296.855679998</v>
      </c>
      <c r="BL137" s="115">
        <v>0</v>
      </c>
      <c r="BM137" s="116">
        <f t="shared" si="394"/>
        <v>0</v>
      </c>
      <c r="BN137" s="115">
        <v>0</v>
      </c>
      <c r="BO137" s="116">
        <f t="shared" si="395"/>
        <v>0</v>
      </c>
      <c r="BP137" s="115">
        <v>36</v>
      </c>
      <c r="BQ137" s="116">
        <f t="shared" si="396"/>
        <v>1202991.9552</v>
      </c>
      <c r="BR137" s="115">
        <v>680</v>
      </c>
      <c r="BS137" s="116">
        <f t="shared" si="397"/>
        <v>20450863.238399997</v>
      </c>
      <c r="BT137" s="115">
        <v>129</v>
      </c>
      <c r="BU137" s="116">
        <f t="shared" si="398"/>
        <v>5172865.4073599996</v>
      </c>
      <c r="BV137" s="115">
        <v>359</v>
      </c>
      <c r="BW137" s="124">
        <f t="shared" si="399"/>
        <v>14395803.730559997</v>
      </c>
      <c r="BX137" s="115">
        <v>0</v>
      </c>
      <c r="BY137" s="116">
        <f t="shared" si="400"/>
        <v>0</v>
      </c>
      <c r="BZ137" s="115">
        <v>0</v>
      </c>
      <c r="CA137" s="116">
        <f t="shared" si="401"/>
        <v>0</v>
      </c>
      <c r="CB137" s="115">
        <v>0</v>
      </c>
      <c r="CC137" s="116">
        <f t="shared" si="402"/>
        <v>0</v>
      </c>
      <c r="CD137" s="115">
        <v>281</v>
      </c>
      <c r="CE137" s="116">
        <f t="shared" si="403"/>
        <v>9390020.5391999986</v>
      </c>
      <c r="CF137" s="115"/>
      <c r="CG137" s="116">
        <f t="shared" si="339"/>
        <v>0</v>
      </c>
      <c r="CH137" s="115"/>
      <c r="CI137" s="116">
        <f t="shared" si="404"/>
        <v>0</v>
      </c>
      <c r="CJ137" s="115">
        <v>1050</v>
      </c>
      <c r="CK137" s="116">
        <f t="shared" si="405"/>
        <v>23391510.239999998</v>
      </c>
      <c r="CL137" s="115">
        <v>143</v>
      </c>
      <c r="CM137" s="116">
        <f t="shared" si="406"/>
        <v>3982126.1479999996</v>
      </c>
      <c r="CN137" s="115">
        <v>300</v>
      </c>
      <c r="CO137" s="116">
        <f t="shared" si="407"/>
        <v>7518699.7199999997</v>
      </c>
      <c r="CP137" s="115">
        <v>170</v>
      </c>
      <c r="CQ137" s="116">
        <f t="shared" si="408"/>
        <v>4733996.1199999992</v>
      </c>
      <c r="CR137" s="115">
        <v>369</v>
      </c>
      <c r="CS137" s="116">
        <f t="shared" si="409"/>
        <v>12330667.5408</v>
      </c>
      <c r="CT137" s="115">
        <v>90</v>
      </c>
      <c r="CU137" s="116">
        <f t="shared" si="410"/>
        <v>3007479.8879999998</v>
      </c>
      <c r="CV137" s="115">
        <v>219</v>
      </c>
      <c r="CW137" s="116">
        <f t="shared" si="411"/>
        <v>7318201.0607999992</v>
      </c>
      <c r="CX137" s="123"/>
      <c r="CY137" s="115">
        <f t="shared" si="412"/>
        <v>0</v>
      </c>
      <c r="CZ137" s="115"/>
      <c r="DA137" s="116">
        <f t="shared" si="340"/>
        <v>0</v>
      </c>
      <c r="DB137" s="116"/>
      <c r="DC137" s="116">
        <f t="shared" si="413"/>
        <v>0</v>
      </c>
      <c r="DD137" s="125"/>
      <c r="DE137" s="115">
        <f t="shared" si="414"/>
        <v>0</v>
      </c>
      <c r="DF137" s="115">
        <v>264</v>
      </c>
      <c r="DG137" s="116">
        <f t="shared" si="415"/>
        <v>8821941.0047999993</v>
      </c>
      <c r="DH137" s="115">
        <v>15</v>
      </c>
      <c r="DI137" s="116">
        <f t="shared" si="416"/>
        <v>532276.20239999995</v>
      </c>
      <c r="DJ137" s="115">
        <v>55</v>
      </c>
      <c r="DK137" s="124">
        <f t="shared" si="417"/>
        <v>2249244.8791999999</v>
      </c>
      <c r="DL137" s="124"/>
      <c r="DM137" s="124"/>
      <c r="DN137" s="116">
        <f t="shared" si="333"/>
        <v>5931</v>
      </c>
      <c r="DO137" s="116">
        <f t="shared" si="333"/>
        <v>182024398.46761996</v>
      </c>
    </row>
    <row r="138" spans="1:120" s="37" customFormat="1" ht="15.75" customHeight="1" x14ac:dyDescent="0.25">
      <c r="A138" s="102">
        <v>16</v>
      </c>
      <c r="B138" s="134"/>
      <c r="C138" s="135"/>
      <c r="D138" s="193" t="s">
        <v>362</v>
      </c>
      <c r="E138" s="103">
        <v>24257</v>
      </c>
      <c r="F138" s="136">
        <v>1.2</v>
      </c>
      <c r="G138" s="104"/>
      <c r="H138" s="101"/>
      <c r="I138" s="101"/>
      <c r="J138" s="101"/>
      <c r="K138" s="105"/>
      <c r="L138" s="106">
        <v>1.4</v>
      </c>
      <c r="M138" s="106">
        <v>1.68</v>
      </c>
      <c r="N138" s="106">
        <v>2.23</v>
      </c>
      <c r="O138" s="107">
        <v>2.57</v>
      </c>
      <c r="P138" s="100">
        <f>SUM(P139:P150)</f>
        <v>167</v>
      </c>
      <c r="Q138" s="100">
        <f t="shared" ref="Q138:CB138" si="418">SUM(Q139:Q150)</f>
        <v>6658056.5086000003</v>
      </c>
      <c r="R138" s="100">
        <f t="shared" si="418"/>
        <v>1647</v>
      </c>
      <c r="S138" s="100">
        <f t="shared" si="418"/>
        <v>125673775.34739999</v>
      </c>
      <c r="T138" s="100">
        <f t="shared" si="418"/>
        <v>160</v>
      </c>
      <c r="U138" s="100">
        <f t="shared" si="418"/>
        <v>5917085.5948120002</v>
      </c>
      <c r="V138" s="100">
        <f t="shared" si="418"/>
        <v>0</v>
      </c>
      <c r="W138" s="100">
        <f t="shared" si="418"/>
        <v>0</v>
      </c>
      <c r="X138" s="100">
        <f t="shared" si="418"/>
        <v>6</v>
      </c>
      <c r="Y138" s="100">
        <f t="shared" si="418"/>
        <v>290967.56639999995</v>
      </c>
      <c r="Z138" s="100"/>
      <c r="AA138" s="100"/>
      <c r="AB138" s="100">
        <f t="shared" si="418"/>
        <v>0</v>
      </c>
      <c r="AC138" s="100">
        <f t="shared" si="418"/>
        <v>0</v>
      </c>
      <c r="AD138" s="100">
        <f t="shared" si="418"/>
        <v>0</v>
      </c>
      <c r="AE138" s="100">
        <f t="shared" si="418"/>
        <v>0</v>
      </c>
      <c r="AF138" s="100">
        <f t="shared" si="418"/>
        <v>206</v>
      </c>
      <c r="AG138" s="100">
        <f t="shared" si="418"/>
        <v>4896154.165000001</v>
      </c>
      <c r="AH138" s="100">
        <f t="shared" si="418"/>
        <v>0</v>
      </c>
      <c r="AI138" s="100">
        <f t="shared" si="418"/>
        <v>0</v>
      </c>
      <c r="AJ138" s="100">
        <f t="shared" si="418"/>
        <v>6</v>
      </c>
      <c r="AK138" s="100">
        <f t="shared" si="418"/>
        <v>345167.40720000002</v>
      </c>
      <c r="AL138" s="100">
        <f t="shared" si="418"/>
        <v>30</v>
      </c>
      <c r="AM138" s="100">
        <f t="shared" si="418"/>
        <v>692779.92</v>
      </c>
      <c r="AN138" s="100">
        <f t="shared" si="418"/>
        <v>0</v>
      </c>
      <c r="AO138" s="100">
        <f t="shared" si="418"/>
        <v>0</v>
      </c>
      <c r="AP138" s="100">
        <f t="shared" si="418"/>
        <v>711</v>
      </c>
      <c r="AQ138" s="100">
        <f t="shared" si="418"/>
        <v>52085044.515504017</v>
      </c>
      <c r="AR138" s="100">
        <f t="shared" si="418"/>
        <v>0</v>
      </c>
      <c r="AS138" s="100">
        <f t="shared" si="418"/>
        <v>0</v>
      </c>
      <c r="AT138" s="100">
        <f t="shared" si="418"/>
        <v>116</v>
      </c>
      <c r="AU138" s="100">
        <f t="shared" si="418"/>
        <v>3203088.3360000001</v>
      </c>
      <c r="AV138" s="100">
        <f t="shared" si="418"/>
        <v>0</v>
      </c>
      <c r="AW138" s="100">
        <f t="shared" si="418"/>
        <v>0</v>
      </c>
      <c r="AX138" s="100">
        <f t="shared" si="418"/>
        <v>0</v>
      </c>
      <c r="AY138" s="100">
        <f t="shared" si="418"/>
        <v>0</v>
      </c>
      <c r="AZ138" s="100">
        <f t="shared" si="418"/>
        <v>0</v>
      </c>
      <c r="BA138" s="100">
        <f t="shared" si="418"/>
        <v>0</v>
      </c>
      <c r="BB138" s="100">
        <f t="shared" si="418"/>
        <v>0</v>
      </c>
      <c r="BC138" s="100">
        <f t="shared" si="418"/>
        <v>0</v>
      </c>
      <c r="BD138" s="100">
        <f t="shared" si="418"/>
        <v>0</v>
      </c>
      <c r="BE138" s="100">
        <f t="shared" si="418"/>
        <v>0</v>
      </c>
      <c r="BF138" s="100">
        <f t="shared" si="418"/>
        <v>0</v>
      </c>
      <c r="BG138" s="100">
        <f t="shared" si="418"/>
        <v>0</v>
      </c>
      <c r="BH138" s="100">
        <f t="shared" si="418"/>
        <v>45</v>
      </c>
      <c r="BI138" s="100">
        <f t="shared" si="418"/>
        <v>1036045.5784000001</v>
      </c>
      <c r="BJ138" s="100">
        <f t="shared" si="418"/>
        <v>0</v>
      </c>
      <c r="BK138" s="100">
        <f t="shared" si="418"/>
        <v>0</v>
      </c>
      <c r="BL138" s="100">
        <f t="shared" si="418"/>
        <v>20</v>
      </c>
      <c r="BM138" s="100">
        <f t="shared" si="418"/>
        <v>578674.99199999997</v>
      </c>
      <c r="BN138" s="100">
        <f t="shared" si="418"/>
        <v>0</v>
      </c>
      <c r="BO138" s="100">
        <f t="shared" si="418"/>
        <v>0</v>
      </c>
      <c r="BP138" s="100">
        <f t="shared" si="418"/>
        <v>83</v>
      </c>
      <c r="BQ138" s="100">
        <f t="shared" si="418"/>
        <v>2478766.55376</v>
      </c>
      <c r="BR138" s="100">
        <f t="shared" si="418"/>
        <v>677</v>
      </c>
      <c r="BS138" s="100">
        <f t="shared" si="418"/>
        <v>18783790.240320001</v>
      </c>
      <c r="BT138" s="100">
        <f t="shared" si="418"/>
        <v>70</v>
      </c>
      <c r="BU138" s="100">
        <f t="shared" si="418"/>
        <v>1958692.5926399999</v>
      </c>
      <c r="BV138" s="100">
        <f t="shared" si="418"/>
        <v>105</v>
      </c>
      <c r="BW138" s="100">
        <f t="shared" si="418"/>
        <v>2933963.7129600001</v>
      </c>
      <c r="BX138" s="100">
        <f t="shared" si="418"/>
        <v>0</v>
      </c>
      <c r="BY138" s="100">
        <f t="shared" si="418"/>
        <v>0</v>
      </c>
      <c r="BZ138" s="100">
        <f t="shared" si="418"/>
        <v>3</v>
      </c>
      <c r="CA138" s="100">
        <f t="shared" si="418"/>
        <v>69277.991999999998</v>
      </c>
      <c r="CB138" s="100">
        <f t="shared" si="418"/>
        <v>0</v>
      </c>
      <c r="CC138" s="100">
        <f t="shared" ref="CC138:DO138" si="419">SUM(CC139:CC150)</f>
        <v>0</v>
      </c>
      <c r="CD138" s="100">
        <f t="shared" si="419"/>
        <v>280</v>
      </c>
      <c r="CE138" s="100">
        <f t="shared" si="419"/>
        <v>7443716.4816000005</v>
      </c>
      <c r="CF138" s="100">
        <f t="shared" si="419"/>
        <v>0</v>
      </c>
      <c r="CG138" s="100">
        <f t="shared" si="419"/>
        <v>0</v>
      </c>
      <c r="CH138" s="100">
        <f t="shared" si="419"/>
        <v>96</v>
      </c>
      <c r="CI138" s="100">
        <f t="shared" si="419"/>
        <v>2216895.7439999999</v>
      </c>
      <c r="CJ138" s="100">
        <f t="shared" si="419"/>
        <v>110</v>
      </c>
      <c r="CK138" s="100">
        <f t="shared" si="419"/>
        <v>2540193.04</v>
      </c>
      <c r="CL138" s="100">
        <f t="shared" si="419"/>
        <v>96</v>
      </c>
      <c r="CM138" s="100">
        <f t="shared" si="419"/>
        <v>1874580.9600000002</v>
      </c>
      <c r="CN138" s="100">
        <f t="shared" si="419"/>
        <v>97</v>
      </c>
      <c r="CO138" s="100">
        <f t="shared" si="419"/>
        <v>1933976.6502</v>
      </c>
      <c r="CP138" s="100">
        <f t="shared" si="419"/>
        <v>131</v>
      </c>
      <c r="CQ138" s="100">
        <f t="shared" si="419"/>
        <v>2937522.7000000007</v>
      </c>
      <c r="CR138" s="100">
        <f t="shared" si="419"/>
        <v>318</v>
      </c>
      <c r="CS138" s="100">
        <f t="shared" si="419"/>
        <v>9049580.3361600004</v>
      </c>
      <c r="CT138" s="100">
        <f t="shared" si="419"/>
        <v>93</v>
      </c>
      <c r="CU138" s="100">
        <f t="shared" si="419"/>
        <v>2464258.9272000003</v>
      </c>
      <c r="CV138" s="100">
        <f t="shared" si="419"/>
        <v>172</v>
      </c>
      <c r="CW138" s="100">
        <f t="shared" si="419"/>
        <v>4790776.9056000002</v>
      </c>
      <c r="CX138" s="100">
        <f t="shared" si="419"/>
        <v>0</v>
      </c>
      <c r="CY138" s="100">
        <f t="shared" si="419"/>
        <v>0</v>
      </c>
      <c r="CZ138" s="100">
        <f t="shared" si="419"/>
        <v>0</v>
      </c>
      <c r="DA138" s="100">
        <f t="shared" si="419"/>
        <v>0</v>
      </c>
      <c r="DB138" s="100">
        <f t="shared" si="419"/>
        <v>1</v>
      </c>
      <c r="DC138" s="100">
        <f t="shared" si="419"/>
        <v>62757.710399999996</v>
      </c>
      <c r="DD138" s="100">
        <f t="shared" si="419"/>
        <v>31</v>
      </c>
      <c r="DE138" s="100">
        <f t="shared" si="419"/>
        <v>722121.18719999993</v>
      </c>
      <c r="DF138" s="100">
        <f t="shared" si="419"/>
        <v>243</v>
      </c>
      <c r="DG138" s="100">
        <f t="shared" si="419"/>
        <v>6394766.1792000011</v>
      </c>
      <c r="DH138" s="100">
        <f t="shared" si="419"/>
        <v>38</v>
      </c>
      <c r="DI138" s="100">
        <f t="shared" si="419"/>
        <v>1276597.3960000002</v>
      </c>
      <c r="DJ138" s="100">
        <f t="shared" si="419"/>
        <v>60</v>
      </c>
      <c r="DK138" s="100">
        <f t="shared" si="419"/>
        <v>2528231.0400479995</v>
      </c>
      <c r="DL138" s="100">
        <f t="shared" si="419"/>
        <v>0</v>
      </c>
      <c r="DM138" s="100">
        <f t="shared" si="419"/>
        <v>0</v>
      </c>
      <c r="DN138" s="100">
        <f t="shared" si="419"/>
        <v>5818</v>
      </c>
      <c r="DO138" s="100">
        <f t="shared" si="419"/>
        <v>273837306.28060406</v>
      </c>
    </row>
    <row r="139" spans="1:120" s="37" customFormat="1" ht="30" customHeight="1" x14ac:dyDescent="0.25">
      <c r="A139" s="89"/>
      <c r="B139" s="109">
        <v>108</v>
      </c>
      <c r="C139" s="154" t="s">
        <v>363</v>
      </c>
      <c r="D139" s="152" t="s">
        <v>364</v>
      </c>
      <c r="E139" s="93">
        <v>24257</v>
      </c>
      <c r="F139" s="112">
        <v>0.98</v>
      </c>
      <c r="G139" s="131">
        <v>1</v>
      </c>
      <c r="H139" s="101"/>
      <c r="I139" s="101"/>
      <c r="J139" s="101"/>
      <c r="K139" s="65"/>
      <c r="L139" s="113">
        <v>1.4</v>
      </c>
      <c r="M139" s="113">
        <v>1.68</v>
      </c>
      <c r="N139" s="113">
        <v>2.23</v>
      </c>
      <c r="O139" s="114">
        <v>2.57</v>
      </c>
      <c r="P139" s="115">
        <v>2</v>
      </c>
      <c r="Q139" s="116">
        <f t="shared" ref="Q139:Q147" si="420">(P139*$E139*$F139*$G139*$L139*$Q$13)</f>
        <v>73217.328800000003</v>
      </c>
      <c r="R139" s="194">
        <v>1</v>
      </c>
      <c r="S139" s="115">
        <f>(R139*$E139*$F139*$G139*$L139*$S$13)</f>
        <v>36608.664400000001</v>
      </c>
      <c r="T139" s="115">
        <v>50</v>
      </c>
      <c r="U139" s="116">
        <f>(T139*$E139*$F139*$G139*$L139*$U$13)</f>
        <v>2048421.1762000001</v>
      </c>
      <c r="V139" s="115"/>
      <c r="W139" s="116">
        <f>(V139*$E139*$F139*$G139*$L139*$W$13)</f>
        <v>0</v>
      </c>
      <c r="X139" s="115">
        <v>0</v>
      </c>
      <c r="Y139" s="116">
        <f>(X139*$E139*$F139*$G139*$L139*$Y$13)</f>
        <v>0</v>
      </c>
      <c r="Z139" s="116"/>
      <c r="AA139" s="116"/>
      <c r="AB139" s="115"/>
      <c r="AC139" s="116">
        <f>(AB139*$E139*$F139*$G139*$L139*$AC$13)</f>
        <v>0</v>
      </c>
      <c r="AD139" s="115"/>
      <c r="AE139" s="116"/>
      <c r="AF139" s="115">
        <v>3</v>
      </c>
      <c r="AG139" s="116">
        <f>(AF139*$E139*$F139*$G139*$L139*$AG$13)</f>
        <v>109825.9932</v>
      </c>
      <c r="AH139" s="115"/>
      <c r="AI139" s="116"/>
      <c r="AJ139" s="117"/>
      <c r="AK139" s="116">
        <f t="shared" ref="AK139:AK150" si="421">(AJ139*$E139*$F139*$G139*$L139*$AK$13)</f>
        <v>0</v>
      </c>
      <c r="AL139" s="115"/>
      <c r="AM139" s="116">
        <f>(AL139*$E139*$F139*$G139*$L139*$AM$13)</f>
        <v>0</v>
      </c>
      <c r="AN139" s="115">
        <v>0</v>
      </c>
      <c r="AO139" s="115">
        <f>(AN139*$E139*$F139*$G139*$L139*$AO$13)</f>
        <v>0</v>
      </c>
      <c r="AP139" s="115">
        <v>2</v>
      </c>
      <c r="AQ139" s="116">
        <f>(AP139*$E139*$F139*$G139*$M139*$AQ$13)</f>
        <v>87860.794559999995</v>
      </c>
      <c r="AR139" s="123"/>
      <c r="AS139" s="116">
        <f>(AR139*$E139*$F139*$G139*$M139*$AS$13)</f>
        <v>0</v>
      </c>
      <c r="AT139" s="115">
        <v>0</v>
      </c>
      <c r="AU139" s="122">
        <f>(AT139*$E139*$F139*$G139*$M139*$AU$13)</f>
        <v>0</v>
      </c>
      <c r="AV139" s="115"/>
      <c r="AW139" s="116">
        <f t="shared" ref="AW139:AW150" si="422">(AV139*$E139*$F139*$G139*$L139*$AW$13)</f>
        <v>0</v>
      </c>
      <c r="AX139" s="115">
        <v>0</v>
      </c>
      <c r="AY139" s="115">
        <f t="shared" ref="AY139:AY150" si="423">(AX139*$E139*$F139*$G139*$L139*$AY$13)</f>
        <v>0</v>
      </c>
      <c r="AZ139" s="115"/>
      <c r="BA139" s="116">
        <f t="shared" ref="BA139:BA150" si="424">(AZ139*$E139*$F139*$G139*$L139*$BA$13)</f>
        <v>0</v>
      </c>
      <c r="BB139" s="115">
        <v>0</v>
      </c>
      <c r="BC139" s="116">
        <f>(BB139*$E139*$F139*$G139*$L139*$BC$13)</f>
        <v>0</v>
      </c>
      <c r="BD139" s="115">
        <v>0</v>
      </c>
      <c r="BE139" s="116">
        <f t="shared" ref="BE139:BE150" si="425">(BD139*$E139*$F139*$G139*$L139*$BE$13)</f>
        <v>0</v>
      </c>
      <c r="BF139" s="115">
        <v>0</v>
      </c>
      <c r="BG139" s="116">
        <f>(BF139*$E139*$F139*$G139*$L139*$BG$13)</f>
        <v>0</v>
      </c>
      <c r="BH139" s="115"/>
      <c r="BI139" s="116">
        <f>(BH139*$E139*$F139*$G139*$L139*$BI$13)</f>
        <v>0</v>
      </c>
      <c r="BJ139" s="115"/>
      <c r="BK139" s="116">
        <f>(BJ139*$E139*$F139*$G139*$M139*$BK$13)</f>
        <v>0</v>
      </c>
      <c r="BL139" s="115">
        <v>2</v>
      </c>
      <c r="BM139" s="116">
        <f>(BL139*$E139*$F139*$G139*$M139*$BM$13)</f>
        <v>79873.449599999993</v>
      </c>
      <c r="BN139" s="115">
        <v>0</v>
      </c>
      <c r="BO139" s="116">
        <f>(BN139*$E139*$F139*$G139*$M139*$BO$13)</f>
        <v>0</v>
      </c>
      <c r="BP139" s="115">
        <v>0</v>
      </c>
      <c r="BQ139" s="116">
        <f>(BP139*$E139*$F139*$G139*$M139*$BQ$13)</f>
        <v>0</v>
      </c>
      <c r="BR139" s="115"/>
      <c r="BS139" s="116">
        <f>(BR139*$E139*$F139*$G139*$M139*$BS$13)</f>
        <v>0</v>
      </c>
      <c r="BT139" s="115">
        <v>0</v>
      </c>
      <c r="BU139" s="116">
        <f>(BT139*$E139*$F139*$G139*$M139*$BU$13)</f>
        <v>0</v>
      </c>
      <c r="BV139" s="115">
        <v>0</v>
      </c>
      <c r="BW139" s="124">
        <f>(BV139*$E139*$F139*$G139*$M139*$BW$13)</f>
        <v>0</v>
      </c>
      <c r="BX139" s="115">
        <v>0</v>
      </c>
      <c r="BY139" s="116">
        <f>(BX139*$E139*$F139*$G139*$L139*$BY$13)</f>
        <v>0</v>
      </c>
      <c r="BZ139" s="115"/>
      <c r="CA139" s="116">
        <f>(BZ139*$E139*$F139*$G139*$L139*$CA$13)</f>
        <v>0</v>
      </c>
      <c r="CB139" s="115">
        <v>0</v>
      </c>
      <c r="CC139" s="116">
        <f>(CB139*$E139*$F139*$G139*$L139*$CC$13)</f>
        <v>0</v>
      </c>
      <c r="CD139" s="115">
        <v>5</v>
      </c>
      <c r="CE139" s="116">
        <f>(CD139*$E139*$F139*$G139*$M139*$CE$13)</f>
        <v>199683.62400000001</v>
      </c>
      <c r="CF139" s="115">
        <v>0</v>
      </c>
      <c r="CG139" s="116">
        <f t="shared" ref="CG139:CG150" si="426">(CF139*$E139*$F139*$G139*$L139*$CG$13)</f>
        <v>0</v>
      </c>
      <c r="CH139" s="115"/>
      <c r="CI139" s="116">
        <f>(CH139*$E139*$F139*$G139*$L139*$CI$13)</f>
        <v>0</v>
      </c>
      <c r="CJ139" s="115"/>
      <c r="CK139" s="116">
        <f>(CJ139*$E139*$F139*$G139*$L139*$CK$13)</f>
        <v>0</v>
      </c>
      <c r="CL139" s="115">
        <v>0</v>
      </c>
      <c r="CM139" s="116">
        <f>(CL139*$E139*$F139*$G139*$L139*$CM$13)</f>
        <v>0</v>
      </c>
      <c r="CN139" s="115">
        <v>0</v>
      </c>
      <c r="CO139" s="116">
        <f>(CN139*$E139*$F139*$G139*$L139*$CO$13)</f>
        <v>0</v>
      </c>
      <c r="CP139" s="115"/>
      <c r="CQ139" s="116">
        <f>(CP139*$E139*$F139*$G139*$L139*$CQ$13)</f>
        <v>0</v>
      </c>
      <c r="CR139" s="115">
        <v>4</v>
      </c>
      <c r="CS139" s="116">
        <f>(CR139*$E139*$F139*$G139*$M139*$CS$13)</f>
        <v>159746.89919999999</v>
      </c>
      <c r="CT139" s="115">
        <v>0</v>
      </c>
      <c r="CU139" s="116">
        <f>(CT139*$E139*$F139*$G139*$M139*$CU$13)</f>
        <v>0</v>
      </c>
      <c r="CV139" s="115">
        <v>2</v>
      </c>
      <c r="CW139" s="116">
        <f>(CV139*$E139*$F139*$G139*$M139*$CW$13)</f>
        <v>79873.449599999993</v>
      </c>
      <c r="CX139" s="123"/>
      <c r="CY139" s="115">
        <f>(CX139*$E139*$F139*$G139*$M139*$CY$13)</f>
        <v>0</v>
      </c>
      <c r="CZ139" s="115">
        <v>0</v>
      </c>
      <c r="DA139" s="124">
        <f t="shared" ref="DA139:DA150" si="427">(CZ139*$E139*$F139*$G139*$M139*$DA$13)</f>
        <v>0</v>
      </c>
      <c r="DB139" s="115"/>
      <c r="DC139" s="116">
        <f>(DB139*$E139*$F139*$G139*$M139*$DC$13)</f>
        <v>0</v>
      </c>
      <c r="DD139" s="125"/>
      <c r="DE139" s="115">
        <f>(DD139*$E139*$F139*$G139*$M139*$DE$13)</f>
        <v>0</v>
      </c>
      <c r="DF139" s="115">
        <v>3</v>
      </c>
      <c r="DG139" s="116">
        <f>(DF139*$E139*$F139*$G139*$M139*$DG$13)</f>
        <v>119810.1744</v>
      </c>
      <c r="DH139" s="115"/>
      <c r="DI139" s="116">
        <f>(DH139*$E139*$F139*$G139*$N139*$DI$13)</f>
        <v>0</v>
      </c>
      <c r="DJ139" s="115">
        <v>2</v>
      </c>
      <c r="DK139" s="124">
        <f>(DJ139*$E139*$F139*$G139*$O139*$DK$13)</f>
        <v>97749.888319999998</v>
      </c>
      <c r="DL139" s="124"/>
      <c r="DM139" s="124"/>
      <c r="DN139" s="116">
        <f t="shared" ref="DN139:DO150" si="428">SUM(P139,R139,T139,V139,X139,Z139,AB139,AD139,AF139,AH139,AJ139,AL139,AR139,AV139,AX139,CB139,AN139,BB139,BD139,BF139,CP139,BH139,BJ139,AP139,BN139,AT139,CR139,BP139,CT139,BR139,BT139,BV139,CD139,BX139,BZ139,CF139,CH139,CJ139,CL139,CN139,CV139,CX139,BL139,AZ139,CZ139,DB139,DD139,DF139,DH139,DJ139,DL139)</f>
        <v>76</v>
      </c>
      <c r="DO139" s="116">
        <f t="shared" si="428"/>
        <v>3092671.4422799991</v>
      </c>
      <c r="DP139"/>
    </row>
    <row r="140" spans="1:120" s="37" customFormat="1" ht="30" customHeight="1" x14ac:dyDescent="0.25">
      <c r="A140" s="89"/>
      <c r="B140" s="109">
        <v>109</v>
      </c>
      <c r="C140" s="110" t="s">
        <v>365</v>
      </c>
      <c r="D140" s="152" t="s">
        <v>366</v>
      </c>
      <c r="E140" s="93">
        <v>24257</v>
      </c>
      <c r="F140" s="112">
        <v>1.49</v>
      </c>
      <c r="G140" s="131">
        <v>1</v>
      </c>
      <c r="H140" s="101"/>
      <c r="I140" s="101"/>
      <c r="J140" s="101"/>
      <c r="K140" s="65"/>
      <c r="L140" s="113">
        <v>1.4</v>
      </c>
      <c r="M140" s="113">
        <v>1.68</v>
      </c>
      <c r="N140" s="113">
        <v>2.23</v>
      </c>
      <c r="O140" s="114">
        <v>2.57</v>
      </c>
      <c r="P140" s="115">
        <v>0</v>
      </c>
      <c r="Q140" s="116">
        <f t="shared" si="420"/>
        <v>0</v>
      </c>
      <c r="R140" s="194">
        <v>8</v>
      </c>
      <c r="S140" s="115">
        <f>(R140*$E140*$F140*$G140*$L140*$S$13)</f>
        <v>445280.89760000003</v>
      </c>
      <c r="T140" s="115">
        <v>0</v>
      </c>
      <c r="U140" s="116">
        <f>(T140*$E140*$F140*$G140*$L140*$U$13)</f>
        <v>0</v>
      </c>
      <c r="V140" s="115"/>
      <c r="W140" s="116">
        <f>(V140*$E140*$F140*$G140*$L140*$W$13)</f>
        <v>0</v>
      </c>
      <c r="X140" s="115"/>
      <c r="Y140" s="116">
        <f>(X140*$E140*$F140*$G140*$L140*$Y$13)</f>
        <v>0</v>
      </c>
      <c r="Z140" s="116"/>
      <c r="AA140" s="116"/>
      <c r="AB140" s="115"/>
      <c r="AC140" s="116">
        <f>(AB140*$E140*$F140*$G140*$L140*$AC$13)</f>
        <v>0</v>
      </c>
      <c r="AD140" s="115"/>
      <c r="AE140" s="116"/>
      <c r="AF140" s="115"/>
      <c r="AG140" s="116">
        <f>(AF140*$E140*$F140*$G140*$L140*$AG$13)</f>
        <v>0</v>
      </c>
      <c r="AH140" s="115"/>
      <c r="AI140" s="116"/>
      <c r="AJ140" s="117"/>
      <c r="AK140" s="116">
        <f t="shared" si="421"/>
        <v>0</v>
      </c>
      <c r="AL140" s="115"/>
      <c r="AM140" s="116">
        <f>(AL140*$E140*$F140*$G140*$L140*$AM$13)</f>
        <v>0</v>
      </c>
      <c r="AN140" s="115"/>
      <c r="AO140" s="115">
        <f>(AN140*$E140*$F140*$G140*$L140*$AO$13)</f>
        <v>0</v>
      </c>
      <c r="AP140" s="115">
        <v>2</v>
      </c>
      <c r="AQ140" s="116">
        <f>(AP140*$E140*$F140*$G140*$M140*$AQ$13)</f>
        <v>133584.26928000001</v>
      </c>
      <c r="AR140" s="123">
        <v>0</v>
      </c>
      <c r="AS140" s="116">
        <f>(AR140*$E140*$F140*$G140*$M140*$AS$13)</f>
        <v>0</v>
      </c>
      <c r="AT140" s="115">
        <v>0</v>
      </c>
      <c r="AU140" s="122">
        <f>(AT140*$E140*$F140*$G140*$M140*$AU$13)</f>
        <v>0</v>
      </c>
      <c r="AV140" s="115"/>
      <c r="AW140" s="116">
        <f t="shared" si="422"/>
        <v>0</v>
      </c>
      <c r="AX140" s="115">
        <v>0</v>
      </c>
      <c r="AY140" s="115">
        <f t="shared" si="423"/>
        <v>0</v>
      </c>
      <c r="AZ140" s="115"/>
      <c r="BA140" s="116">
        <f t="shared" si="424"/>
        <v>0</v>
      </c>
      <c r="BB140" s="115"/>
      <c r="BC140" s="116">
        <f>(BB140*$E140*$F140*$G140*$L140*$BC$13)</f>
        <v>0</v>
      </c>
      <c r="BD140" s="115"/>
      <c r="BE140" s="116">
        <f t="shared" si="425"/>
        <v>0</v>
      </c>
      <c r="BF140" s="115"/>
      <c r="BG140" s="116">
        <f>(BF140*$E140*$F140*$G140*$L140*$BG$13)</f>
        <v>0</v>
      </c>
      <c r="BH140" s="115"/>
      <c r="BI140" s="116">
        <f>(BH140*$E140*$F140*$G140*$L140*$BI$13)</f>
        <v>0</v>
      </c>
      <c r="BJ140" s="115"/>
      <c r="BK140" s="116">
        <f>(BJ140*$E140*$F140*$G140*$M140*$BK$13)</f>
        <v>0</v>
      </c>
      <c r="BL140" s="115"/>
      <c r="BM140" s="116">
        <f>(BL140*$E140*$F140*$G140*$M140*$BM$13)</f>
        <v>0</v>
      </c>
      <c r="BN140" s="115"/>
      <c r="BO140" s="116">
        <f>(BN140*$E140*$F140*$G140*$M140*$BO$13)</f>
        <v>0</v>
      </c>
      <c r="BP140" s="115">
        <v>0</v>
      </c>
      <c r="BQ140" s="116">
        <f>(BP140*$E140*$F140*$G140*$M140*$BQ$13)</f>
        <v>0</v>
      </c>
      <c r="BR140" s="115"/>
      <c r="BS140" s="116">
        <f>(BR140*$E140*$F140*$G140*$M140*$BS$13)</f>
        <v>0</v>
      </c>
      <c r="BT140" s="115">
        <v>0</v>
      </c>
      <c r="BU140" s="116">
        <f>(BT140*$E140*$F140*$G140*$M140*$BU$13)</f>
        <v>0</v>
      </c>
      <c r="BV140" s="115">
        <v>0</v>
      </c>
      <c r="BW140" s="124">
        <f>(BV140*$E140*$F140*$G140*$M140*$BW$13)</f>
        <v>0</v>
      </c>
      <c r="BX140" s="115"/>
      <c r="BY140" s="116">
        <f>(BX140*$E140*$F140*$G140*$L140*$BY$13)</f>
        <v>0</v>
      </c>
      <c r="BZ140" s="115"/>
      <c r="CA140" s="116">
        <f>(BZ140*$E140*$F140*$G140*$L140*$CA$13)</f>
        <v>0</v>
      </c>
      <c r="CB140" s="115"/>
      <c r="CC140" s="116">
        <f>(CB140*$E140*$F140*$G140*$L140*$CC$13)</f>
        <v>0</v>
      </c>
      <c r="CD140" s="115">
        <v>0</v>
      </c>
      <c r="CE140" s="116">
        <f>(CD140*$E140*$F140*$G140*$M140*$CE$13)</f>
        <v>0</v>
      </c>
      <c r="CF140" s="115"/>
      <c r="CG140" s="116">
        <f t="shared" si="426"/>
        <v>0</v>
      </c>
      <c r="CH140" s="115"/>
      <c r="CI140" s="116">
        <f>(CH140*$E140*$F140*$G140*$L140*$CI$13)</f>
        <v>0</v>
      </c>
      <c r="CJ140" s="115"/>
      <c r="CK140" s="116">
        <f>(CJ140*$E140*$F140*$G140*$L140*$CK$13)</f>
        <v>0</v>
      </c>
      <c r="CL140" s="115">
        <v>0</v>
      </c>
      <c r="CM140" s="116">
        <f>(CL140*$E140*$F140*$G140*$L140*$CM$13)</f>
        <v>0</v>
      </c>
      <c r="CN140" s="115">
        <v>0</v>
      </c>
      <c r="CO140" s="116">
        <f>(CN140*$E140*$F140*$G140*$L140*$CO$13)</f>
        <v>0</v>
      </c>
      <c r="CP140" s="115">
        <v>0</v>
      </c>
      <c r="CQ140" s="116">
        <f>(CP140*$E140*$F140*$G140*$L140*$CQ$13)</f>
        <v>0</v>
      </c>
      <c r="CR140" s="115">
        <v>1</v>
      </c>
      <c r="CS140" s="116">
        <f>(CR140*$E140*$F140*$G140*$M140*$CS$13)</f>
        <v>60720.1224</v>
      </c>
      <c r="CT140" s="115">
        <v>0</v>
      </c>
      <c r="CU140" s="116">
        <f>(CT140*$E140*$F140*$G140*$M140*$CU$13)</f>
        <v>0</v>
      </c>
      <c r="CV140" s="115"/>
      <c r="CW140" s="116">
        <f>(CV140*$E140*$F140*$G140*$M140*$CW$13)</f>
        <v>0</v>
      </c>
      <c r="CX140" s="123">
        <v>0</v>
      </c>
      <c r="CY140" s="115">
        <f>(CX140*$E140*$F140*$G140*$M140*$CY$13)</f>
        <v>0</v>
      </c>
      <c r="CZ140" s="115"/>
      <c r="DA140" s="124">
        <f t="shared" si="427"/>
        <v>0</v>
      </c>
      <c r="DB140" s="115">
        <v>0</v>
      </c>
      <c r="DC140" s="116">
        <f>(DB140*$E140*$F140*$G140*$M140*$DC$13)</f>
        <v>0</v>
      </c>
      <c r="DD140" s="125"/>
      <c r="DE140" s="115">
        <f>(DD140*$E140*$F140*$G140*$M140*$DE$13)</f>
        <v>0</v>
      </c>
      <c r="DF140" s="115">
        <v>0</v>
      </c>
      <c r="DG140" s="116">
        <f>(DF140*$E140*$F140*$G140*$M140*$DG$13)</f>
        <v>0</v>
      </c>
      <c r="DH140" s="115"/>
      <c r="DI140" s="116">
        <f>(DH140*$E140*$F140*$G140*$N140*$DI$13)</f>
        <v>0</v>
      </c>
      <c r="DJ140" s="115">
        <v>0</v>
      </c>
      <c r="DK140" s="124">
        <f>(DJ140*$E140*$F140*$G140*$O140*$DK$13)</f>
        <v>0</v>
      </c>
      <c r="DL140" s="124"/>
      <c r="DM140" s="124"/>
      <c r="DN140" s="116">
        <f t="shared" si="428"/>
        <v>11</v>
      </c>
      <c r="DO140" s="116">
        <f t="shared" si="428"/>
        <v>639585.28928000003</v>
      </c>
      <c r="DP140" s="291"/>
    </row>
    <row r="141" spans="1:120" s="37" customFormat="1" ht="15.75" customHeight="1" x14ac:dyDescent="0.25">
      <c r="A141" s="89"/>
      <c r="B141" s="109">
        <v>110</v>
      </c>
      <c r="C141" s="110" t="s">
        <v>367</v>
      </c>
      <c r="D141" s="152" t="s">
        <v>368</v>
      </c>
      <c r="E141" s="93">
        <v>24257</v>
      </c>
      <c r="F141" s="112">
        <v>0.68</v>
      </c>
      <c r="G141" s="131">
        <v>1</v>
      </c>
      <c r="H141" s="101"/>
      <c r="I141" s="101"/>
      <c r="J141" s="101"/>
      <c r="K141" s="65"/>
      <c r="L141" s="113">
        <v>1.4</v>
      </c>
      <c r="M141" s="113">
        <v>1.68</v>
      </c>
      <c r="N141" s="113">
        <v>2.23</v>
      </c>
      <c r="O141" s="114">
        <v>2.57</v>
      </c>
      <c r="P141" s="115">
        <v>99</v>
      </c>
      <c r="Q141" s="116">
        <f>(P141*$E141*$F141*$G141*$L141)</f>
        <v>2286173.736</v>
      </c>
      <c r="R141" s="115">
        <v>286</v>
      </c>
      <c r="S141" s="115">
        <f>(R141*$E141*$F141*$G141*$L141)</f>
        <v>6604501.9040000001</v>
      </c>
      <c r="T141" s="115">
        <v>42</v>
      </c>
      <c r="U141" s="116">
        <f>(T141*$E141*$F141*$G141*$L141)</f>
        <v>969891.88800000004</v>
      </c>
      <c r="V141" s="115"/>
      <c r="W141" s="116">
        <f>(V141*$E141*$F141*$G141*$L141)</f>
        <v>0</v>
      </c>
      <c r="X141" s="115">
        <v>0</v>
      </c>
      <c r="Y141" s="116">
        <f>(X141*$E141*$F141*$G141*$L141)</f>
        <v>0</v>
      </c>
      <c r="Z141" s="116"/>
      <c r="AA141" s="116"/>
      <c r="AB141" s="115"/>
      <c r="AC141" s="116">
        <f>(AB141*$E141*$F141*$G141*$L141)</f>
        <v>0</v>
      </c>
      <c r="AD141" s="115"/>
      <c r="AE141" s="116"/>
      <c r="AF141" s="115">
        <v>199</v>
      </c>
      <c r="AG141" s="116">
        <f>(AF141*$E141*$F141*$G141*$L141)</f>
        <v>4595440.1359999999</v>
      </c>
      <c r="AH141" s="115"/>
      <c r="AI141" s="116"/>
      <c r="AJ141" s="117"/>
      <c r="AK141" s="116">
        <f t="shared" si="421"/>
        <v>0</v>
      </c>
      <c r="AL141" s="115">
        <v>30</v>
      </c>
      <c r="AM141" s="116">
        <f>(AL141*$E141*$F141*$G141*$L141)</f>
        <v>692779.92</v>
      </c>
      <c r="AN141" s="115"/>
      <c r="AO141" s="115">
        <f>(AN141*$E141*$F141*$G141*$L141)</f>
        <v>0</v>
      </c>
      <c r="AP141" s="115">
        <v>180</v>
      </c>
      <c r="AQ141" s="116">
        <f>(AP141*$E141*$F141*$G141*$M141)</f>
        <v>4988015.4240000006</v>
      </c>
      <c r="AR141" s="123"/>
      <c r="AS141" s="116">
        <f>(AR141*$E141*$F141*$G141*$M141)</f>
        <v>0</v>
      </c>
      <c r="AT141" s="115">
        <v>115</v>
      </c>
      <c r="AU141" s="122">
        <f>(AT141*$E141*$F141*$G141*$M141)</f>
        <v>3186787.6320000002</v>
      </c>
      <c r="AV141" s="115"/>
      <c r="AW141" s="116">
        <f t="shared" si="422"/>
        <v>0</v>
      </c>
      <c r="AX141" s="115"/>
      <c r="AY141" s="115">
        <f t="shared" si="423"/>
        <v>0</v>
      </c>
      <c r="AZ141" s="115"/>
      <c r="BA141" s="116">
        <f t="shared" si="424"/>
        <v>0</v>
      </c>
      <c r="BB141" s="115">
        <v>0</v>
      </c>
      <c r="BC141" s="116">
        <f>(BB141*$E141*$F141*$G141*$L141)</f>
        <v>0</v>
      </c>
      <c r="BD141" s="115">
        <v>0</v>
      </c>
      <c r="BE141" s="116">
        <f t="shared" si="425"/>
        <v>0</v>
      </c>
      <c r="BF141" s="115">
        <v>0</v>
      </c>
      <c r="BG141" s="116"/>
      <c r="BH141" s="115">
        <v>25</v>
      </c>
      <c r="BI141" s="116">
        <f>(BH141*$E141*$F141*$G141*$L141)</f>
        <v>577316.60000000009</v>
      </c>
      <c r="BJ141" s="115"/>
      <c r="BK141" s="116">
        <f>(BJ141*$E141*$F141*$G141*$M141)</f>
        <v>0</v>
      </c>
      <c r="BL141" s="115">
        <v>18</v>
      </c>
      <c r="BM141" s="116">
        <f>(BL141*$E141*$F141*$G141*$M141)</f>
        <v>498801.54239999998</v>
      </c>
      <c r="BN141" s="115">
        <v>0</v>
      </c>
      <c r="BO141" s="116">
        <f>(BN141*$E141*$F141*$G141*$M141)</f>
        <v>0</v>
      </c>
      <c r="BP141" s="115">
        <v>30</v>
      </c>
      <c r="BQ141" s="116">
        <f>(BP141*$E141*$F141*$G141*$M141)</f>
        <v>831335.9040000001</v>
      </c>
      <c r="BR141" s="115">
        <v>672</v>
      </c>
      <c r="BS141" s="116">
        <f>(BR141*$E141*$F141*$G141*$M141)</f>
        <v>18621924.249600001</v>
      </c>
      <c r="BT141" s="115">
        <v>40</v>
      </c>
      <c r="BU141" s="116">
        <f>(BT141*$E141*$F141*$G141*$M141)</f>
        <v>1108447.872</v>
      </c>
      <c r="BV141" s="115">
        <v>88</v>
      </c>
      <c r="BW141" s="124">
        <f>(BV141*$E141*$F141*$G141*$M141)</f>
        <v>2438585.3184000002</v>
      </c>
      <c r="BX141" s="115">
        <v>0</v>
      </c>
      <c r="BY141" s="116">
        <f>(BX141*$E141*$F141*$G141*$L141)</f>
        <v>0</v>
      </c>
      <c r="BZ141" s="115">
        <v>3</v>
      </c>
      <c r="CA141" s="116">
        <f>(BZ141*$E141*$F141*$G141*$L141)</f>
        <v>69277.991999999998</v>
      </c>
      <c r="CB141" s="115">
        <v>0</v>
      </c>
      <c r="CC141" s="116">
        <f>(CB141*$E141*$F141*$G141*$L141)</f>
        <v>0</v>
      </c>
      <c r="CD141" s="115">
        <v>242</v>
      </c>
      <c r="CE141" s="116">
        <f>(CD141*$E141*$F141*$G141*$M141)</f>
        <v>6706109.6256000008</v>
      </c>
      <c r="CF141" s="115"/>
      <c r="CG141" s="116">
        <f t="shared" si="426"/>
        <v>0</v>
      </c>
      <c r="CH141" s="115">
        <v>96</v>
      </c>
      <c r="CI141" s="116">
        <f>(CH141*$E141*$F141*$G141*$L141)</f>
        <v>2216895.7439999999</v>
      </c>
      <c r="CJ141" s="115">
        <v>110</v>
      </c>
      <c r="CK141" s="116">
        <f>(CJ141*$E141*$F141*$G141*$L141)</f>
        <v>2540193.04</v>
      </c>
      <c r="CL141" s="115">
        <v>60</v>
      </c>
      <c r="CM141" s="116">
        <f>(CL141*$E141*$F141*$G141*$L141)</f>
        <v>1385559.84</v>
      </c>
      <c r="CN141" s="115">
        <v>63</v>
      </c>
      <c r="CO141" s="116">
        <f>(CN141*$E141*$F141*$G141*$L141)</f>
        <v>1454837.8320000002</v>
      </c>
      <c r="CP141" s="116">
        <v>93</v>
      </c>
      <c r="CQ141" s="116">
        <f>(CP141*$E141*$F141*$G141*$L141)</f>
        <v>2147617.7520000003</v>
      </c>
      <c r="CR141" s="115">
        <v>267</v>
      </c>
      <c r="CS141" s="116">
        <f>(CR141*$E141*$F141*$G141*$M141)</f>
        <v>7398889.5455999998</v>
      </c>
      <c r="CT141" s="115">
        <v>60</v>
      </c>
      <c r="CU141" s="116">
        <f>(CT141*$E141*$F141*$G141*$M141)</f>
        <v>1662671.8080000002</v>
      </c>
      <c r="CV141" s="115">
        <v>170</v>
      </c>
      <c r="CW141" s="116">
        <f>(CV141*$E141*$F141*$G141*$M141)</f>
        <v>4710903.4560000002</v>
      </c>
      <c r="CX141" s="123"/>
      <c r="CY141" s="115">
        <f>(CX141*$E141*$F141*$G141*$M141)</f>
        <v>0</v>
      </c>
      <c r="CZ141" s="115">
        <v>0</v>
      </c>
      <c r="DA141" s="124">
        <f t="shared" si="427"/>
        <v>0</v>
      </c>
      <c r="DB141" s="115"/>
      <c r="DC141" s="116"/>
      <c r="DD141" s="115">
        <v>19</v>
      </c>
      <c r="DE141" s="115">
        <f>(DD141*$E141*$F141*$G141*$M141)</f>
        <v>526512.73919999995</v>
      </c>
      <c r="DF141" s="115">
        <v>203</v>
      </c>
      <c r="DG141" s="116">
        <f>(DF141*$E141*$F141*$G141*$M141)</f>
        <v>5625372.9504000004</v>
      </c>
      <c r="DH141" s="115">
        <v>30</v>
      </c>
      <c r="DI141" s="116">
        <f>(DH141*$E141*$F141*$G141*$N141)</f>
        <v>1103499.4440000001</v>
      </c>
      <c r="DJ141" s="115">
        <v>38</v>
      </c>
      <c r="DK141" s="124">
        <f>(DJ141*$E141*$F141*$G141*$O141)</f>
        <v>1610878.2615999999</v>
      </c>
      <c r="DL141" s="124"/>
      <c r="DM141" s="124"/>
      <c r="DN141" s="116">
        <f t="shared" si="428"/>
        <v>3278</v>
      </c>
      <c r="DO141" s="116">
        <f t="shared" si="428"/>
        <v>86559222.156800032</v>
      </c>
    </row>
    <row r="142" spans="1:120" s="37" customFormat="1" ht="15.75" customHeight="1" x14ac:dyDescent="0.25">
      <c r="A142" s="89"/>
      <c r="B142" s="109">
        <v>111</v>
      </c>
      <c r="C142" s="110" t="s">
        <v>369</v>
      </c>
      <c r="D142" s="152" t="s">
        <v>370</v>
      </c>
      <c r="E142" s="93">
        <v>24257</v>
      </c>
      <c r="F142" s="112">
        <v>1.01</v>
      </c>
      <c r="G142" s="131">
        <v>1</v>
      </c>
      <c r="H142" s="101"/>
      <c r="I142" s="101"/>
      <c r="J142" s="101"/>
      <c r="K142" s="65"/>
      <c r="L142" s="113">
        <v>1.4</v>
      </c>
      <c r="M142" s="113">
        <v>1.68</v>
      </c>
      <c r="N142" s="113">
        <v>2.23</v>
      </c>
      <c r="O142" s="114">
        <v>2.57</v>
      </c>
      <c r="P142" s="115">
        <v>2</v>
      </c>
      <c r="Q142" s="116">
        <f t="shared" si="420"/>
        <v>75458.675600000002</v>
      </c>
      <c r="R142" s="194">
        <v>45</v>
      </c>
      <c r="S142" s="115">
        <f>(R142*$E142*$F142*$G142*$L142*$S$13)</f>
        <v>1697820.2009999999</v>
      </c>
      <c r="T142" s="115">
        <v>60</v>
      </c>
      <c r="U142" s="116">
        <f>(T142*$E142*$F142*$G142*$L142*$U$13)</f>
        <v>2533353.5362800001</v>
      </c>
      <c r="V142" s="115"/>
      <c r="W142" s="116">
        <f>(V142*$E142*$F142*$G142*$L142*$W$13)</f>
        <v>0</v>
      </c>
      <c r="X142" s="115"/>
      <c r="Y142" s="116">
        <f>(X142*$E142*$F142*$G142*$L142*$Y$13)</f>
        <v>0</v>
      </c>
      <c r="Z142" s="116"/>
      <c r="AA142" s="116"/>
      <c r="AB142" s="115"/>
      <c r="AC142" s="116">
        <f>(AB142*$E142*$F142*$G142*$L142*$AC$13)</f>
        <v>0</v>
      </c>
      <c r="AD142" s="115"/>
      <c r="AE142" s="116"/>
      <c r="AF142" s="115">
        <v>1</v>
      </c>
      <c r="AG142" s="116">
        <f>(AF142*$E142*$F142*$G142*$L142*$AG$13)</f>
        <v>37729.337800000001</v>
      </c>
      <c r="AH142" s="115"/>
      <c r="AI142" s="116"/>
      <c r="AJ142" s="117"/>
      <c r="AK142" s="116">
        <f t="shared" si="421"/>
        <v>0</v>
      </c>
      <c r="AL142" s="115"/>
      <c r="AM142" s="116">
        <f>(AL142*$E142*$F142*$G142*$L142*$AM$13)</f>
        <v>0</v>
      </c>
      <c r="AN142" s="115"/>
      <c r="AO142" s="115">
        <f>(AN142*$E142*$F142*$G142*$L142*$AO$13)</f>
        <v>0</v>
      </c>
      <c r="AP142" s="115">
        <v>32</v>
      </c>
      <c r="AQ142" s="116">
        <f>(AP142*$E142*$F142*$G142*$M142*$AQ$13)</f>
        <v>1448806.5715200002</v>
      </c>
      <c r="AR142" s="123"/>
      <c r="AS142" s="116">
        <f>(AR142*$E142*$F142*$G142*$M142*$AS$13)</f>
        <v>0</v>
      </c>
      <c r="AT142" s="115">
        <v>0</v>
      </c>
      <c r="AU142" s="122">
        <f>(AT142*$E142*$F142*$G142*$M142*$AU$13)</f>
        <v>0</v>
      </c>
      <c r="AV142" s="115"/>
      <c r="AW142" s="116">
        <f t="shared" si="422"/>
        <v>0</v>
      </c>
      <c r="AX142" s="115">
        <v>0</v>
      </c>
      <c r="AY142" s="115">
        <f t="shared" si="423"/>
        <v>0</v>
      </c>
      <c r="AZ142" s="115"/>
      <c r="BA142" s="116">
        <f t="shared" si="424"/>
        <v>0</v>
      </c>
      <c r="BB142" s="115"/>
      <c r="BC142" s="116">
        <f>(BB142*$E142*$F142*$G142*$L142*$BC$13)</f>
        <v>0</v>
      </c>
      <c r="BD142" s="115"/>
      <c r="BE142" s="116">
        <f t="shared" si="425"/>
        <v>0</v>
      </c>
      <c r="BF142" s="115"/>
      <c r="BG142" s="116">
        <f>(BF142*$E142*$F142*$G142*$L142*$BG$13)</f>
        <v>0</v>
      </c>
      <c r="BH142" s="115">
        <v>5</v>
      </c>
      <c r="BI142" s="116">
        <f>(BH142*$E142*$F142*$G142*$L142*$BI$13)</f>
        <v>205796.38799999998</v>
      </c>
      <c r="BJ142" s="115"/>
      <c r="BK142" s="116">
        <f>(BJ142*$E142*$F142*$G142*$M142*$BK$13)</f>
        <v>0</v>
      </c>
      <c r="BL142" s="115"/>
      <c r="BM142" s="116">
        <f>(BL142*$E142*$F142*$G142*$M142*$BM$13)</f>
        <v>0</v>
      </c>
      <c r="BN142" s="115"/>
      <c r="BO142" s="116">
        <f>(BN142*$E142*$F142*$G142*$M142*$BO$13)</f>
        <v>0</v>
      </c>
      <c r="BP142" s="115">
        <v>5</v>
      </c>
      <c r="BQ142" s="116">
        <f>(BP142*$E142*$F142*$G142*$M142*$BQ$13)</f>
        <v>205796.38800000001</v>
      </c>
      <c r="BR142" s="115"/>
      <c r="BS142" s="116">
        <f>(BR142*$E142*$F142*$G142*$M142*$BS$13)</f>
        <v>0</v>
      </c>
      <c r="BT142" s="115">
        <v>2</v>
      </c>
      <c r="BU142" s="116">
        <f>(BT142*$E142*$F142*$G142*$M142*$BU$13)</f>
        <v>98782.266239999997</v>
      </c>
      <c r="BV142" s="115">
        <v>1</v>
      </c>
      <c r="BW142" s="124">
        <f>(BV142*$E142*$F142*$G142*$M142*$BW$13)</f>
        <v>49391.133119999999</v>
      </c>
      <c r="BX142" s="115"/>
      <c r="BY142" s="116">
        <f>(BX142*$E142*$F142*$G142*$L142*$BY$13)</f>
        <v>0</v>
      </c>
      <c r="BZ142" s="115"/>
      <c r="CA142" s="116">
        <f>(BZ142*$E142*$F142*$G142*$L142*$CA$13)</f>
        <v>0</v>
      </c>
      <c r="CB142" s="115"/>
      <c r="CC142" s="116">
        <f>(CB142*$E142*$F142*$G142*$L142*$CC$13)</f>
        <v>0</v>
      </c>
      <c r="CD142" s="115">
        <v>0</v>
      </c>
      <c r="CE142" s="116">
        <f>(CD142*$E142*$F142*$G142*$M142*$CE$13)</f>
        <v>0</v>
      </c>
      <c r="CF142" s="115"/>
      <c r="CG142" s="116">
        <f t="shared" si="426"/>
        <v>0</v>
      </c>
      <c r="CH142" s="115"/>
      <c r="CI142" s="116">
        <f>(CH142*$E142*$F142*$G142*$L142*$CI$13)</f>
        <v>0</v>
      </c>
      <c r="CJ142" s="115"/>
      <c r="CK142" s="116">
        <f>(CJ142*$E142*$F142*$G142*$L142*$CK$13)</f>
        <v>0</v>
      </c>
      <c r="CL142" s="115">
        <v>0</v>
      </c>
      <c r="CM142" s="116">
        <f>(CL142*$E142*$F142*$G142*$L142*$CM$13)</f>
        <v>0</v>
      </c>
      <c r="CN142" s="115">
        <v>1</v>
      </c>
      <c r="CO142" s="116">
        <f>(CN142*$E142*$F142*$G142*$L142*$CO$13)</f>
        <v>30869.458200000001</v>
      </c>
      <c r="CP142" s="115">
        <v>2</v>
      </c>
      <c r="CQ142" s="116">
        <f>(CP142*$E142*$F142*$G142*$L142*$CQ$13)</f>
        <v>68598.796000000002</v>
      </c>
      <c r="CR142" s="115">
        <v>8</v>
      </c>
      <c r="CS142" s="116">
        <f>(CR142*$E142*$F142*$G142*$M142*$CS$13)</f>
        <v>329274.22080000001</v>
      </c>
      <c r="CT142" s="115">
        <v>5</v>
      </c>
      <c r="CU142" s="116">
        <f>(CT142*$E142*$F142*$G142*$M142*$CU$13)</f>
        <v>205796.38800000001</v>
      </c>
      <c r="CV142" s="115"/>
      <c r="CW142" s="116">
        <f>(CV142*$E142*$F142*$G142*$M142*$CW$13)</f>
        <v>0</v>
      </c>
      <c r="CX142" s="123"/>
      <c r="CY142" s="115">
        <f>(CX142*$E142*$F142*$G142*$M142*$CY$13)</f>
        <v>0</v>
      </c>
      <c r="CZ142" s="115"/>
      <c r="DA142" s="124">
        <f t="shared" si="427"/>
        <v>0</v>
      </c>
      <c r="DB142" s="115">
        <v>0</v>
      </c>
      <c r="DC142" s="116">
        <f>(DB142*$E142*$F142*$G142*$M142*$DC$13)</f>
        <v>0</v>
      </c>
      <c r="DD142" s="125"/>
      <c r="DE142" s="115">
        <f>(DD142*$E142*$F142*$G142*$M142*$DE$13)</f>
        <v>0</v>
      </c>
      <c r="DF142" s="115"/>
      <c r="DG142" s="116">
        <f>(DF142*$E142*$F142*$G142*$M142*$DG$13)</f>
        <v>0</v>
      </c>
      <c r="DH142" s="115"/>
      <c r="DI142" s="116">
        <f>(DH142*$E142*$F142*$G142*$N142*$DI$13)</f>
        <v>0</v>
      </c>
      <c r="DJ142" s="115">
        <v>1</v>
      </c>
      <c r="DK142" s="124">
        <f>(DJ142*$E142*$F142*$G142*$O142*$DK$13)</f>
        <v>50371.115919999997</v>
      </c>
      <c r="DL142" s="124"/>
      <c r="DM142" s="124"/>
      <c r="DN142" s="116">
        <f t="shared" si="428"/>
        <v>170</v>
      </c>
      <c r="DO142" s="116">
        <f t="shared" si="428"/>
        <v>7037844.4764800016</v>
      </c>
    </row>
    <row r="143" spans="1:120" s="37" customFormat="1" ht="15.75" customHeight="1" x14ac:dyDescent="0.25">
      <c r="A143" s="89"/>
      <c r="B143" s="109">
        <v>112</v>
      </c>
      <c r="C143" s="110" t="s">
        <v>371</v>
      </c>
      <c r="D143" s="152" t="s">
        <v>372</v>
      </c>
      <c r="E143" s="93">
        <v>24257</v>
      </c>
      <c r="F143" s="131">
        <v>0.4</v>
      </c>
      <c r="G143" s="131">
        <v>1</v>
      </c>
      <c r="H143" s="101"/>
      <c r="I143" s="101"/>
      <c r="J143" s="101"/>
      <c r="K143" s="65"/>
      <c r="L143" s="113">
        <v>1.4</v>
      </c>
      <c r="M143" s="113">
        <v>1.68</v>
      </c>
      <c r="N143" s="113">
        <v>2.23</v>
      </c>
      <c r="O143" s="114">
        <v>2.57</v>
      </c>
      <c r="P143" s="115">
        <v>0</v>
      </c>
      <c r="Q143" s="116">
        <f>(P143*$E143*$F143*$G143*$L143)</f>
        <v>0</v>
      </c>
      <c r="R143" s="194">
        <v>112</v>
      </c>
      <c r="S143" s="115">
        <f>(R143*$E143*$F143*$G143*$L143)</f>
        <v>1521399.04</v>
      </c>
      <c r="T143" s="115">
        <v>0</v>
      </c>
      <c r="U143" s="116">
        <f>(T143*$E143*$F143*$G143*$L143)</f>
        <v>0</v>
      </c>
      <c r="V143" s="115"/>
      <c r="W143" s="116">
        <f>(V143*$E143*$F143*$G143*$L143)</f>
        <v>0</v>
      </c>
      <c r="X143" s="115">
        <v>0</v>
      </c>
      <c r="Y143" s="116">
        <f>(X143*$E143*$F143*$G143*$L143)</f>
        <v>0</v>
      </c>
      <c r="Z143" s="116"/>
      <c r="AA143" s="116"/>
      <c r="AB143" s="115"/>
      <c r="AC143" s="116">
        <f>(AB143*$E143*$F143*$G143*$L143)</f>
        <v>0</v>
      </c>
      <c r="AD143" s="115"/>
      <c r="AE143" s="116"/>
      <c r="AF143" s="115"/>
      <c r="AG143" s="116">
        <f>(AF143*$E143*$F143*$G143*$L143)</f>
        <v>0</v>
      </c>
      <c r="AH143" s="115"/>
      <c r="AI143" s="116"/>
      <c r="AJ143" s="117"/>
      <c r="AK143" s="116">
        <f t="shared" si="421"/>
        <v>0</v>
      </c>
      <c r="AL143" s="115"/>
      <c r="AM143" s="116">
        <f>(AL143*$E143*$F143*$G143*$L143)</f>
        <v>0</v>
      </c>
      <c r="AN143" s="115">
        <v>0</v>
      </c>
      <c r="AO143" s="115">
        <f>(AN143*$E143*$F143*$G143*$L143)</f>
        <v>0</v>
      </c>
      <c r="AP143" s="115">
        <v>150</v>
      </c>
      <c r="AQ143" s="116">
        <f>(AP143*$E143*$F143*$G143*$M143)</f>
        <v>2445105.6</v>
      </c>
      <c r="AR143" s="123"/>
      <c r="AS143" s="116">
        <f>(AR143*$E143*$F143*$G143*$M143)</f>
        <v>0</v>
      </c>
      <c r="AT143" s="115">
        <v>1</v>
      </c>
      <c r="AU143" s="122">
        <f>(AT143*$E143*$F143*$G143*$M143)</f>
        <v>16300.704000000002</v>
      </c>
      <c r="AV143" s="115"/>
      <c r="AW143" s="116">
        <f t="shared" si="422"/>
        <v>0</v>
      </c>
      <c r="AX143" s="115"/>
      <c r="AY143" s="115">
        <f t="shared" si="423"/>
        <v>0</v>
      </c>
      <c r="AZ143" s="115"/>
      <c r="BA143" s="116">
        <f t="shared" si="424"/>
        <v>0</v>
      </c>
      <c r="BB143" s="115">
        <v>0</v>
      </c>
      <c r="BC143" s="116">
        <f>(BB143*$E143*$F143*$G143*$L143)</f>
        <v>0</v>
      </c>
      <c r="BD143" s="115">
        <v>0</v>
      </c>
      <c r="BE143" s="116">
        <f t="shared" si="425"/>
        <v>0</v>
      </c>
      <c r="BF143" s="115">
        <v>0</v>
      </c>
      <c r="BG143" s="116"/>
      <c r="BH143" s="115">
        <v>14</v>
      </c>
      <c r="BI143" s="116">
        <f>(BH143*$E143*$F143*$G143*$L143)</f>
        <v>190174.88</v>
      </c>
      <c r="BJ143" s="115"/>
      <c r="BK143" s="116">
        <f>(BJ143*$E143*$F143*$G143*$M143)</f>
        <v>0</v>
      </c>
      <c r="BL143" s="115"/>
      <c r="BM143" s="116">
        <f>(BL143*$E143*$F143*$G143*$M143)</f>
        <v>0</v>
      </c>
      <c r="BN143" s="115">
        <v>0</v>
      </c>
      <c r="BO143" s="116">
        <f>(BN143*$E143*$F143*$G143*$M143)</f>
        <v>0</v>
      </c>
      <c r="BP143" s="115">
        <v>40</v>
      </c>
      <c r="BQ143" s="116">
        <f>(BP143*$E143*$F143*$G143*$M143)</f>
        <v>652028.16000000003</v>
      </c>
      <c r="BR143" s="115">
        <v>3</v>
      </c>
      <c r="BS143" s="116">
        <f>(BR143*$E143*$F143*$G143*$M143)</f>
        <v>48902.112000000001</v>
      </c>
      <c r="BT143" s="115">
        <v>23</v>
      </c>
      <c r="BU143" s="116">
        <f>(BT143*$E143*$F143*$G143*$M143)</f>
        <v>374916.19200000004</v>
      </c>
      <c r="BV143" s="115">
        <v>12</v>
      </c>
      <c r="BW143" s="124">
        <f>(BV143*$E143*$F143*$G143*$M143)</f>
        <v>195608.448</v>
      </c>
      <c r="BX143" s="115">
        <v>0</v>
      </c>
      <c r="BY143" s="116">
        <f>(BX143*$E143*$F143*$G143*$L143)</f>
        <v>0</v>
      </c>
      <c r="BZ143" s="115">
        <v>0</v>
      </c>
      <c r="CA143" s="116">
        <f>(BZ143*$E143*$F143*$G143*$L143)</f>
        <v>0</v>
      </c>
      <c r="CB143" s="115">
        <v>0</v>
      </c>
      <c r="CC143" s="116">
        <f>(CB143*$E143*$F143*$G143*$L143)</f>
        <v>0</v>
      </c>
      <c r="CD143" s="115">
        <v>33</v>
      </c>
      <c r="CE143" s="116">
        <f>(CD143*$E143*$F143*$G143*$M143)</f>
        <v>537923.23200000008</v>
      </c>
      <c r="CF143" s="115"/>
      <c r="CG143" s="116">
        <f t="shared" si="426"/>
        <v>0</v>
      </c>
      <c r="CH143" s="115"/>
      <c r="CI143" s="116">
        <f>(CH143*$E143*$F143*$G143*$L143)</f>
        <v>0</v>
      </c>
      <c r="CJ143" s="115"/>
      <c r="CK143" s="116">
        <f>(CJ143*$E143*$F143*$G143*$L143)</f>
        <v>0</v>
      </c>
      <c r="CL143" s="115">
        <v>36</v>
      </c>
      <c r="CM143" s="116">
        <f>(CL143*$E143*$F143*$G143*$L143)</f>
        <v>489021.12000000005</v>
      </c>
      <c r="CN143" s="115">
        <v>33</v>
      </c>
      <c r="CO143" s="116">
        <f>(CN143*$E143*$F143*$G143*$L143)</f>
        <v>448269.36</v>
      </c>
      <c r="CP143" s="115">
        <v>30</v>
      </c>
      <c r="CQ143" s="116">
        <f>(CP143*$E143*$F143*$G143*$L143)</f>
        <v>407517.6</v>
      </c>
      <c r="CR143" s="115">
        <v>29</v>
      </c>
      <c r="CS143" s="116">
        <f>(CR143*$E143*$F143*$G143*$M143)</f>
        <v>472720.41600000003</v>
      </c>
      <c r="CT143" s="115">
        <v>25</v>
      </c>
      <c r="CU143" s="116">
        <f>(CT143*$E143*$F143*$G143*$M143)</f>
        <v>407517.6</v>
      </c>
      <c r="CV143" s="115"/>
      <c r="CW143" s="116">
        <f>(CV143*$E143*$F143*$G143*$M143)</f>
        <v>0</v>
      </c>
      <c r="CX143" s="123"/>
      <c r="CY143" s="115">
        <f>(CX143*$E143*$F143*$G143*$M143)</f>
        <v>0</v>
      </c>
      <c r="CZ143" s="115">
        <v>0</v>
      </c>
      <c r="DA143" s="124">
        <f t="shared" si="427"/>
        <v>0</v>
      </c>
      <c r="DB143" s="115"/>
      <c r="DC143" s="116"/>
      <c r="DD143" s="125">
        <v>12</v>
      </c>
      <c r="DE143" s="115">
        <f>(DD143*$E143*$F143*$G143*$M143)</f>
        <v>195608.448</v>
      </c>
      <c r="DF143" s="115">
        <v>36</v>
      </c>
      <c r="DG143" s="116">
        <f>(DF143*$E143*$F143*$G143*$M143)</f>
        <v>586825.34400000004</v>
      </c>
      <c r="DH143" s="115">
        <v>8</v>
      </c>
      <c r="DI143" s="116">
        <f>(DH143*$E143*$F143*$G143*$N143)</f>
        <v>173097.95200000002</v>
      </c>
      <c r="DJ143" s="115">
        <v>15</v>
      </c>
      <c r="DK143" s="124">
        <f>(DJ143*$E143*$F143*$G143*$O143)</f>
        <v>374042.94</v>
      </c>
      <c r="DL143" s="124"/>
      <c r="DM143" s="124"/>
      <c r="DN143" s="116">
        <f t="shared" si="428"/>
        <v>612</v>
      </c>
      <c r="DO143" s="116">
        <f t="shared" si="428"/>
        <v>9536979.148</v>
      </c>
    </row>
    <row r="144" spans="1:120" s="37" customFormat="1" ht="18.75" customHeight="1" x14ac:dyDescent="0.25">
      <c r="A144" s="89"/>
      <c r="B144" s="109">
        <v>113</v>
      </c>
      <c r="C144" s="110" t="s">
        <v>373</v>
      </c>
      <c r="D144" s="152" t="s">
        <v>374</v>
      </c>
      <c r="E144" s="93">
        <v>24257</v>
      </c>
      <c r="F144" s="112">
        <v>1.54</v>
      </c>
      <c r="G144" s="195">
        <v>1</v>
      </c>
      <c r="H144" s="191"/>
      <c r="I144" s="191"/>
      <c r="J144" s="191"/>
      <c r="K144" s="65"/>
      <c r="L144" s="113">
        <v>1.4</v>
      </c>
      <c r="M144" s="113">
        <v>1.68</v>
      </c>
      <c r="N144" s="113">
        <v>2.23</v>
      </c>
      <c r="O144" s="114">
        <v>2.57</v>
      </c>
      <c r="P144" s="115">
        <v>5</v>
      </c>
      <c r="Q144" s="116">
        <f t="shared" si="420"/>
        <v>287639.50599999999</v>
      </c>
      <c r="R144" s="138">
        <v>415</v>
      </c>
      <c r="S144" s="115">
        <f>(R144*$E144*$F144*$G144*$L144*$S$13)</f>
        <v>23874078.998000003</v>
      </c>
      <c r="T144" s="115">
        <v>0</v>
      </c>
      <c r="U144" s="116">
        <f>(T144*$E144*$F144*$G144*$L144*$U$13)</f>
        <v>0</v>
      </c>
      <c r="V144" s="115"/>
      <c r="W144" s="116">
        <f>(V144*$E144*$F144*$G144*$L144*$W$13)</f>
        <v>0</v>
      </c>
      <c r="X144" s="115">
        <v>0</v>
      </c>
      <c r="Y144" s="116">
        <f>(X144*$E144*$F144*$G144*$L144*$Y$13)</f>
        <v>0</v>
      </c>
      <c r="Z144" s="116"/>
      <c r="AA144" s="116"/>
      <c r="AB144" s="115"/>
      <c r="AC144" s="116">
        <f>(AB144*$E144*$F144*$G144*$L144*$AC$13)</f>
        <v>0</v>
      </c>
      <c r="AD144" s="115"/>
      <c r="AE144" s="116"/>
      <c r="AF144" s="115">
        <v>2</v>
      </c>
      <c r="AG144" s="116">
        <f>(AF144*$E144*$F144*$G144*$L144*$AG$13)</f>
        <v>115055.8024</v>
      </c>
      <c r="AH144" s="115"/>
      <c r="AI144" s="116"/>
      <c r="AJ144" s="115">
        <v>6</v>
      </c>
      <c r="AK144" s="116">
        <f t="shared" si="421"/>
        <v>345167.40720000002</v>
      </c>
      <c r="AL144" s="115"/>
      <c r="AM144" s="116">
        <f>(AL144*$E144*$F144*$G144*$L144*$AM$13)</f>
        <v>0</v>
      </c>
      <c r="AN144" s="115">
        <v>0</v>
      </c>
      <c r="AO144" s="115">
        <f>(AN144*$E144*$F144*$G144*$L144*$AO$13)</f>
        <v>0</v>
      </c>
      <c r="AP144" s="115">
        <f>180-30</f>
        <v>150</v>
      </c>
      <c r="AQ144" s="116">
        <f>(AP144*$E144*$F144*$G144*$M144*$AQ$13)</f>
        <v>10355022.216000002</v>
      </c>
      <c r="AR144" s="123"/>
      <c r="AS144" s="116">
        <f>(AR144*$E144*$F144*$G144*$M144*$AS$13)</f>
        <v>0</v>
      </c>
      <c r="AT144" s="115">
        <v>0</v>
      </c>
      <c r="AU144" s="122">
        <f>(AT144*$E144*$F144*$G144*$M144*$AU$13)</f>
        <v>0</v>
      </c>
      <c r="AV144" s="115"/>
      <c r="AW144" s="116">
        <f t="shared" si="422"/>
        <v>0</v>
      </c>
      <c r="AX144" s="115">
        <v>0</v>
      </c>
      <c r="AY144" s="115">
        <f t="shared" si="423"/>
        <v>0</v>
      </c>
      <c r="AZ144" s="115"/>
      <c r="BA144" s="116">
        <f t="shared" si="424"/>
        <v>0</v>
      </c>
      <c r="BB144" s="115">
        <v>0</v>
      </c>
      <c r="BC144" s="116">
        <f>(BB144*$E144*$F144*$G144*$L144*$BC$13)</f>
        <v>0</v>
      </c>
      <c r="BD144" s="115">
        <v>0</v>
      </c>
      <c r="BE144" s="116">
        <f t="shared" si="425"/>
        <v>0</v>
      </c>
      <c r="BF144" s="115">
        <v>0</v>
      </c>
      <c r="BG144" s="116">
        <f>(BF144*$E144*$F144*$G144*$L144*$BG$13)</f>
        <v>0</v>
      </c>
      <c r="BH144" s="115">
        <v>1</v>
      </c>
      <c r="BI144" s="116">
        <f>(BH144*$E144*$F144*$G144*$L144*$BI$13)</f>
        <v>62757.710399999996</v>
      </c>
      <c r="BJ144" s="115"/>
      <c r="BK144" s="116">
        <f>(BJ144*$E144*$F144*$G144*$M144*$BK$13)</f>
        <v>0</v>
      </c>
      <c r="BL144" s="115">
        <v>0</v>
      </c>
      <c r="BM144" s="116">
        <f>(BL144*$E144*$F144*$G144*$M144*$BM$13)</f>
        <v>0</v>
      </c>
      <c r="BN144" s="115">
        <v>0</v>
      </c>
      <c r="BO144" s="116">
        <f>(BN144*$E144*$F144*$G144*$M144*$BO$13)</f>
        <v>0</v>
      </c>
      <c r="BP144" s="115">
        <v>4</v>
      </c>
      <c r="BQ144" s="116">
        <f>(BP144*$E144*$F144*$G144*$M144*$BQ$13)</f>
        <v>251030.84159999999</v>
      </c>
      <c r="BR144" s="115">
        <v>2</v>
      </c>
      <c r="BS144" s="116">
        <f>(BR144*$E144*$F144*$G144*$M144*$BS$13)</f>
        <v>112963.87871999999</v>
      </c>
      <c r="BT144" s="115">
        <v>5</v>
      </c>
      <c r="BU144" s="116">
        <f>(BT144*$E144*$F144*$G144*$M144*$BU$13)</f>
        <v>376546.26239999995</v>
      </c>
      <c r="BV144" s="115">
        <v>2</v>
      </c>
      <c r="BW144" s="124">
        <f>(BV144*$E144*$F144*$G144*$M144*$BW$13)</f>
        <v>150618.50495999999</v>
      </c>
      <c r="BX144" s="115">
        <v>0</v>
      </c>
      <c r="BY144" s="116">
        <f>(BX144*$E144*$F144*$G144*$L144*$BY$13)</f>
        <v>0</v>
      </c>
      <c r="BZ144" s="115">
        <v>0</v>
      </c>
      <c r="CA144" s="116">
        <f>(BZ144*$E144*$F144*$G144*$L144*$CA$13)</f>
        <v>0</v>
      </c>
      <c r="CB144" s="115">
        <v>0</v>
      </c>
      <c r="CC144" s="116">
        <f>(CB144*$E144*$F144*$G144*$L144*$CC$13)</f>
        <v>0</v>
      </c>
      <c r="CD144" s="115">
        <v>0</v>
      </c>
      <c r="CE144" s="116">
        <f>(CD144*$E144*$F144*$G144*$M144*$CE$13)</f>
        <v>0</v>
      </c>
      <c r="CF144" s="115">
        <v>0</v>
      </c>
      <c r="CG144" s="116">
        <f t="shared" si="426"/>
        <v>0</v>
      </c>
      <c r="CH144" s="115"/>
      <c r="CI144" s="116">
        <f>(CH144*$E144*$F144*$G144*$L144*$CI$13)</f>
        <v>0</v>
      </c>
      <c r="CJ144" s="115"/>
      <c r="CK144" s="116">
        <f>(CJ144*$E144*$F144*$G144*$L144*$CK$13)</f>
        <v>0</v>
      </c>
      <c r="CL144" s="115">
        <v>0</v>
      </c>
      <c r="CM144" s="116">
        <f>(CL144*$E144*$F144*$G144*$L144*$CM$13)</f>
        <v>0</v>
      </c>
      <c r="CN144" s="115">
        <v>0</v>
      </c>
      <c r="CO144" s="116">
        <f>(CN144*$E144*$F144*$G144*$L144*$CO$13)</f>
        <v>0</v>
      </c>
      <c r="CP144" s="115">
        <v>6</v>
      </c>
      <c r="CQ144" s="116">
        <f>(CP144*$E144*$F144*$G144*$L144*$CQ$13)</f>
        <v>313788.55199999997</v>
      </c>
      <c r="CR144" s="115">
        <v>5</v>
      </c>
      <c r="CS144" s="116">
        <f>(CR144*$E144*$F144*$G144*$M144*$CS$13)</f>
        <v>313788.55199999997</v>
      </c>
      <c r="CT144" s="115">
        <v>3</v>
      </c>
      <c r="CU144" s="116">
        <f>(CT144*$E144*$F144*$G144*$M144*$CU$13)</f>
        <v>188273.13119999997</v>
      </c>
      <c r="CV144" s="115"/>
      <c r="CW144" s="116">
        <f>(CV144*$E144*$F144*$G144*$M144*$CW$13)</f>
        <v>0</v>
      </c>
      <c r="CX144" s="123"/>
      <c r="CY144" s="115">
        <f>(CX144*$E144*$F144*$G144*$M144*$CY$13)</f>
        <v>0</v>
      </c>
      <c r="CZ144" s="115">
        <v>0</v>
      </c>
      <c r="DA144" s="124">
        <f t="shared" si="427"/>
        <v>0</v>
      </c>
      <c r="DB144" s="115">
        <v>1</v>
      </c>
      <c r="DC144" s="116">
        <f>(DB144*$E144*$F144*$G144*$M144*$DC$13)</f>
        <v>62757.710399999996</v>
      </c>
      <c r="DD144" s="125"/>
      <c r="DE144" s="115">
        <f>(DD144*$E144*$F144*$G144*$M144*$DE$13)</f>
        <v>0</v>
      </c>
      <c r="DF144" s="115">
        <v>1</v>
      </c>
      <c r="DG144" s="116">
        <f>(DF144*$E144*$F144*$G144*$M144*$DG$13)</f>
        <v>62757.710399999996</v>
      </c>
      <c r="DH144" s="115"/>
      <c r="DI144" s="116">
        <f>(DH144*$E144*$F144*$G144*$N144*$DI$13)</f>
        <v>0</v>
      </c>
      <c r="DJ144" s="115">
        <v>3</v>
      </c>
      <c r="DK144" s="124">
        <f>(DJ144*$E144*$F144*$G144*$O144*$DK$13)</f>
        <v>230410.45103999996</v>
      </c>
      <c r="DL144" s="124"/>
      <c r="DM144" s="124"/>
      <c r="DN144" s="116">
        <f t="shared" si="428"/>
        <v>611</v>
      </c>
      <c r="DO144" s="116">
        <f t="shared" si="428"/>
        <v>37102657.234720014</v>
      </c>
    </row>
    <row r="145" spans="1:119" s="37" customFormat="1" ht="30" customHeight="1" x14ac:dyDescent="0.25">
      <c r="A145" s="89"/>
      <c r="B145" s="109">
        <v>114</v>
      </c>
      <c r="C145" s="110" t="s">
        <v>375</v>
      </c>
      <c r="D145" s="152" t="s">
        <v>376</v>
      </c>
      <c r="E145" s="93">
        <v>24257</v>
      </c>
      <c r="F145" s="112">
        <v>4.13</v>
      </c>
      <c r="G145" s="195">
        <v>0.8</v>
      </c>
      <c r="H145" s="191"/>
      <c r="I145" s="191"/>
      <c r="J145" s="191"/>
      <c r="K145" s="65"/>
      <c r="L145" s="113">
        <v>1.4</v>
      </c>
      <c r="M145" s="113">
        <v>1.68</v>
      </c>
      <c r="N145" s="113">
        <v>2.23</v>
      </c>
      <c r="O145" s="114">
        <v>2.57</v>
      </c>
      <c r="P145" s="115">
        <v>0</v>
      </c>
      <c r="Q145" s="116">
        <f t="shared" si="420"/>
        <v>0</v>
      </c>
      <c r="R145" s="194">
        <v>270</v>
      </c>
      <c r="S145" s="115">
        <f>(R145*$E145*$F145*$G145*$L145*$S$13)</f>
        <v>33324344.222400002</v>
      </c>
      <c r="T145" s="115">
        <v>0</v>
      </c>
      <c r="U145" s="116">
        <f>(T145*$E145*$F145*$G145*$L145*$U$13)</f>
        <v>0</v>
      </c>
      <c r="V145" s="115"/>
      <c r="W145" s="116">
        <f>(V145*$E145*$F145*$G145*$L145*$W$13)</f>
        <v>0</v>
      </c>
      <c r="X145" s="115">
        <v>0</v>
      </c>
      <c r="Y145" s="116">
        <f>(X145*$E145*$F145*$G145*$L145*$Y$13)</f>
        <v>0</v>
      </c>
      <c r="Z145" s="116"/>
      <c r="AA145" s="116"/>
      <c r="AB145" s="115"/>
      <c r="AC145" s="116">
        <f>(AB145*$E145*$F145*$G145*$L145*$AC$13)</f>
        <v>0</v>
      </c>
      <c r="AD145" s="115"/>
      <c r="AE145" s="116"/>
      <c r="AF145" s="115"/>
      <c r="AG145" s="116">
        <f>(AF145*$E145*$F145*$G145*$L145*$AG$13)</f>
        <v>0</v>
      </c>
      <c r="AH145" s="115"/>
      <c r="AI145" s="116"/>
      <c r="AJ145" s="115"/>
      <c r="AK145" s="116">
        <f t="shared" si="421"/>
        <v>0</v>
      </c>
      <c r="AL145" s="115"/>
      <c r="AM145" s="116">
        <f>(AL145*$E145*$F145*$G145*$L145*$AM$13)</f>
        <v>0</v>
      </c>
      <c r="AN145" s="115">
        <v>0</v>
      </c>
      <c r="AO145" s="115">
        <f>(AN145*$E145*$F145*$G145*$L145*$AO$13)</f>
        <v>0</v>
      </c>
      <c r="AP145" s="115">
        <v>65</v>
      </c>
      <c r="AQ145" s="116">
        <f>(AP145*$E145*$F145*$G145*$M145*$AQ$13)</f>
        <v>9627032.7753600013</v>
      </c>
      <c r="AR145" s="123"/>
      <c r="AS145" s="116">
        <f>(AR145*$E145*$F145*$G145*$M145*$AS$13)</f>
        <v>0</v>
      </c>
      <c r="AT145" s="115">
        <v>0</v>
      </c>
      <c r="AU145" s="122">
        <f>(AT145*$E145*$F145*$G145*$M145*$AU$13)</f>
        <v>0</v>
      </c>
      <c r="AV145" s="115"/>
      <c r="AW145" s="116">
        <f t="shared" si="422"/>
        <v>0</v>
      </c>
      <c r="AX145" s="115">
        <v>0</v>
      </c>
      <c r="AY145" s="115">
        <f t="shared" si="423"/>
        <v>0</v>
      </c>
      <c r="AZ145" s="115"/>
      <c r="BA145" s="116">
        <f t="shared" si="424"/>
        <v>0</v>
      </c>
      <c r="BB145" s="115">
        <v>0</v>
      </c>
      <c r="BC145" s="116">
        <f>(BB145*$E145*$F145*$G145*$L145*$BC$13)</f>
        <v>0</v>
      </c>
      <c r="BD145" s="115">
        <v>0</v>
      </c>
      <c r="BE145" s="116">
        <f t="shared" si="425"/>
        <v>0</v>
      </c>
      <c r="BF145" s="115">
        <v>0</v>
      </c>
      <c r="BG145" s="116">
        <f>(BF145*$E145*$F145*$G145*$L145*$BG$13)</f>
        <v>0</v>
      </c>
      <c r="BH145" s="115"/>
      <c r="BI145" s="116">
        <f>(BH145*$E145*$F145*$G145*$L145*$BI$13)</f>
        <v>0</v>
      </c>
      <c r="BJ145" s="115"/>
      <c r="BK145" s="116">
        <f>(BJ145*$E145*$F145*$G145*$M145*$BK$13)</f>
        <v>0</v>
      </c>
      <c r="BL145" s="115">
        <v>0</v>
      </c>
      <c r="BM145" s="116">
        <f>(BL145*$E145*$F145*$G145*$M145*$BM$13)</f>
        <v>0</v>
      </c>
      <c r="BN145" s="115">
        <v>0</v>
      </c>
      <c r="BO145" s="116">
        <f>(BN145*$E145*$F145*$G145*$M145*$BO$13)</f>
        <v>0</v>
      </c>
      <c r="BP145" s="115">
        <v>4</v>
      </c>
      <c r="BQ145" s="116">
        <f>(BP145*$E145*$F145*$G145*$M145*$BQ$13)</f>
        <v>538575.26016000006</v>
      </c>
      <c r="BR145" s="115"/>
      <c r="BS145" s="116">
        <f>(BR145*$E145*$F145*$G145*$M145*$BS$13)</f>
        <v>0</v>
      </c>
      <c r="BT145" s="115">
        <v>0</v>
      </c>
      <c r="BU145" s="116">
        <f>(BT145*$E145*$F145*$G145*$M145*$BU$13)</f>
        <v>0</v>
      </c>
      <c r="BV145" s="115">
        <v>0</v>
      </c>
      <c r="BW145" s="124">
        <f>(BV145*$E145*$F145*$G145*$M145*$BW$13)</f>
        <v>0</v>
      </c>
      <c r="BX145" s="115">
        <v>0</v>
      </c>
      <c r="BY145" s="116">
        <f>(BX145*$E145*$F145*$G145*$L145*$BY$13)</f>
        <v>0</v>
      </c>
      <c r="BZ145" s="115">
        <v>0</v>
      </c>
      <c r="CA145" s="116">
        <f>(BZ145*$E145*$F145*$G145*$L145*$CA$13)</f>
        <v>0</v>
      </c>
      <c r="CB145" s="115">
        <v>0</v>
      </c>
      <c r="CC145" s="116">
        <f>(CB145*$E145*$F145*$G145*$L145*$CC$13)</f>
        <v>0</v>
      </c>
      <c r="CD145" s="115">
        <v>0</v>
      </c>
      <c r="CE145" s="116">
        <f>(CD145*$E145*$F145*$G145*$M145*$CE$13)</f>
        <v>0</v>
      </c>
      <c r="CF145" s="115">
        <v>0</v>
      </c>
      <c r="CG145" s="116">
        <f t="shared" si="426"/>
        <v>0</v>
      </c>
      <c r="CH145" s="115"/>
      <c r="CI145" s="116">
        <f>(CH145*$E145*$F145*$G145*$L145*$CI$13)</f>
        <v>0</v>
      </c>
      <c r="CJ145" s="115"/>
      <c r="CK145" s="116">
        <f>(CJ145*$E145*$F145*$G145*$L145*$CK$13)</f>
        <v>0</v>
      </c>
      <c r="CL145" s="115">
        <v>0</v>
      </c>
      <c r="CM145" s="116">
        <f>(CL145*$E145*$F145*$G145*$L145*$CM$13)</f>
        <v>0</v>
      </c>
      <c r="CN145" s="115">
        <v>0</v>
      </c>
      <c r="CO145" s="116">
        <f>(CN145*$E145*$F145*$G145*$L145*$CO$13)</f>
        <v>0</v>
      </c>
      <c r="CP145" s="115"/>
      <c r="CQ145" s="116">
        <f>(CP145*$E145*$F145*$G145*$L145*$CQ$13)</f>
        <v>0</v>
      </c>
      <c r="CR145" s="115">
        <v>0</v>
      </c>
      <c r="CS145" s="116">
        <f>(CR145*$E145*$F145*$G145*$M145*$CS$13)</f>
        <v>0</v>
      </c>
      <c r="CT145" s="115">
        <v>0</v>
      </c>
      <c r="CU145" s="116">
        <f>(CT145*$E145*$F145*$G145*$M145*$CU$13)</f>
        <v>0</v>
      </c>
      <c r="CV145" s="115"/>
      <c r="CW145" s="116">
        <f>(CV145*$E145*$F145*$G145*$M145*$CW$13)</f>
        <v>0</v>
      </c>
      <c r="CX145" s="123"/>
      <c r="CY145" s="115">
        <f>(CX145*$E145*$F145*$G145*$M145*$CY$13)</f>
        <v>0</v>
      </c>
      <c r="CZ145" s="115">
        <v>0</v>
      </c>
      <c r="DA145" s="124">
        <f t="shared" si="427"/>
        <v>0</v>
      </c>
      <c r="DB145" s="115">
        <v>0</v>
      </c>
      <c r="DC145" s="116">
        <f>(DB145*$E145*$F145*$G145*$M145*$DC$13)</f>
        <v>0</v>
      </c>
      <c r="DD145" s="125"/>
      <c r="DE145" s="115">
        <f>(DD145*$E145*$F145*$G145*$M145*$DE$13)</f>
        <v>0</v>
      </c>
      <c r="DF145" s="115">
        <v>0</v>
      </c>
      <c r="DG145" s="116">
        <f>(DF145*$E145*$F145*$G145*$M145*$DG$13)</f>
        <v>0</v>
      </c>
      <c r="DH145" s="115"/>
      <c r="DI145" s="116">
        <f>(DH145*$E145*$F145*$G145*$N145*$DI$13)</f>
        <v>0</v>
      </c>
      <c r="DJ145" s="115">
        <v>1</v>
      </c>
      <c r="DK145" s="124">
        <f>(DJ145*$E145*$F145*$G145*$O145*$DK$13)</f>
        <v>164778.38316800003</v>
      </c>
      <c r="DL145" s="124"/>
      <c r="DM145" s="124"/>
      <c r="DN145" s="116">
        <f t="shared" si="428"/>
        <v>340</v>
      </c>
      <c r="DO145" s="116">
        <f t="shared" si="428"/>
        <v>43654730.641088001</v>
      </c>
    </row>
    <row r="146" spans="1:119" s="37" customFormat="1" ht="30" customHeight="1" x14ac:dyDescent="0.25">
      <c r="A146" s="89"/>
      <c r="B146" s="109">
        <v>115</v>
      </c>
      <c r="C146" s="110" t="s">
        <v>377</v>
      </c>
      <c r="D146" s="152" t="s">
        <v>378</v>
      </c>
      <c r="E146" s="93">
        <v>24257</v>
      </c>
      <c r="F146" s="112">
        <v>5.82</v>
      </c>
      <c r="G146" s="195">
        <v>0.8</v>
      </c>
      <c r="H146" s="191"/>
      <c r="I146" s="191"/>
      <c r="J146" s="191"/>
      <c r="K146" s="65"/>
      <c r="L146" s="113">
        <v>1.4</v>
      </c>
      <c r="M146" s="113">
        <v>1.68</v>
      </c>
      <c r="N146" s="113">
        <v>2.23</v>
      </c>
      <c r="O146" s="114">
        <v>2.57</v>
      </c>
      <c r="P146" s="115">
        <v>0</v>
      </c>
      <c r="Q146" s="116">
        <f t="shared" si="420"/>
        <v>0</v>
      </c>
      <c r="R146" s="194">
        <v>250</v>
      </c>
      <c r="S146" s="115">
        <f>(R146*$E146*$F146*$G146*$L146*$S$13)</f>
        <v>43482127.920000002</v>
      </c>
      <c r="T146" s="115"/>
      <c r="U146" s="116">
        <f>(T146*$E146*$F146*$G146*$L146*$U$13)</f>
        <v>0</v>
      </c>
      <c r="V146" s="115"/>
      <c r="W146" s="116">
        <f>(V146*$E146*$F146*$G146*$L146*$W$13)</f>
        <v>0</v>
      </c>
      <c r="X146" s="115">
        <v>0</v>
      </c>
      <c r="Y146" s="116">
        <f>(X146*$E146*$F146*$G146*$L146*$Y$13)</f>
        <v>0</v>
      </c>
      <c r="Z146" s="116"/>
      <c r="AA146" s="116"/>
      <c r="AB146" s="115"/>
      <c r="AC146" s="116">
        <f>(AB146*$E146*$F146*$G146*$L146*$AC$13)</f>
        <v>0</v>
      </c>
      <c r="AD146" s="115"/>
      <c r="AE146" s="116"/>
      <c r="AF146" s="115"/>
      <c r="AG146" s="116">
        <f>(AF146*$E146*$F146*$G146*$L146*$AG$13)</f>
        <v>0</v>
      </c>
      <c r="AH146" s="115"/>
      <c r="AI146" s="116"/>
      <c r="AJ146" s="117"/>
      <c r="AK146" s="116">
        <f t="shared" si="421"/>
        <v>0</v>
      </c>
      <c r="AL146" s="115"/>
      <c r="AM146" s="116">
        <f>(AL146*$E146*$F146*$G146*$L146*$AM$13)</f>
        <v>0</v>
      </c>
      <c r="AN146" s="115"/>
      <c r="AO146" s="115">
        <f>(AN146*$E146*$F146*$G146*$L146*$AO$13)</f>
        <v>0</v>
      </c>
      <c r="AP146" s="115">
        <v>104</v>
      </c>
      <c r="AQ146" s="116">
        <f>(AP146*$E146*$F146*$G146*$M146*$AQ$13)</f>
        <v>21706278.257664006</v>
      </c>
      <c r="AR146" s="123"/>
      <c r="AS146" s="116">
        <f>(AR146*$E146*$F146*$G146*$M146*$AS$13)</f>
        <v>0</v>
      </c>
      <c r="AT146" s="115">
        <v>0</v>
      </c>
      <c r="AU146" s="122">
        <f>(AT146*$E146*$F146*$G146*$M146*$AU$13)</f>
        <v>0</v>
      </c>
      <c r="AV146" s="115"/>
      <c r="AW146" s="116">
        <f t="shared" si="422"/>
        <v>0</v>
      </c>
      <c r="AX146" s="115">
        <v>0</v>
      </c>
      <c r="AY146" s="115">
        <f t="shared" si="423"/>
        <v>0</v>
      </c>
      <c r="AZ146" s="115"/>
      <c r="BA146" s="116">
        <f t="shared" si="424"/>
        <v>0</v>
      </c>
      <c r="BB146" s="115">
        <v>0</v>
      </c>
      <c r="BC146" s="116">
        <f>(BB146*$E146*$F146*$G146*$L146*$BC$13)</f>
        <v>0</v>
      </c>
      <c r="BD146" s="115">
        <v>0</v>
      </c>
      <c r="BE146" s="116">
        <f t="shared" si="425"/>
        <v>0</v>
      </c>
      <c r="BF146" s="115">
        <v>0</v>
      </c>
      <c r="BG146" s="116">
        <f>(BF146*$E146*$F146*$G146*$L146*$BG$13)</f>
        <v>0</v>
      </c>
      <c r="BH146" s="115"/>
      <c r="BI146" s="116">
        <f>(BH146*$E146*$F146*$G146*$L146*$BI$13)</f>
        <v>0</v>
      </c>
      <c r="BJ146" s="115"/>
      <c r="BK146" s="116">
        <f>(BJ146*$E146*$F146*$G146*$M146*$BK$13)</f>
        <v>0</v>
      </c>
      <c r="BL146" s="115">
        <v>0</v>
      </c>
      <c r="BM146" s="116">
        <f>(BL146*$E146*$F146*$G146*$M146*$BM$13)</f>
        <v>0</v>
      </c>
      <c r="BN146" s="115">
        <v>0</v>
      </c>
      <c r="BO146" s="116">
        <f>(BN146*$E146*$F146*$G146*$M146*$BO$13)</f>
        <v>0</v>
      </c>
      <c r="BP146" s="115">
        <v>0</v>
      </c>
      <c r="BQ146" s="116">
        <f>(BP146*$E146*$F146*$G146*$M146*$BQ$13)</f>
        <v>0</v>
      </c>
      <c r="BR146" s="115"/>
      <c r="BS146" s="116">
        <f>(BR146*$E146*$F146*$G146*$M146*$BS$13)</f>
        <v>0</v>
      </c>
      <c r="BT146" s="115">
        <v>0</v>
      </c>
      <c r="BU146" s="116">
        <f>(BT146*$E146*$F146*$G146*$M146*$BU$13)</f>
        <v>0</v>
      </c>
      <c r="BV146" s="115">
        <v>0</v>
      </c>
      <c r="BW146" s="124">
        <f>(BV146*$E146*$F146*$G146*$M146*$BW$13)</f>
        <v>0</v>
      </c>
      <c r="BX146" s="115">
        <v>0</v>
      </c>
      <c r="BY146" s="116">
        <f>(BX146*$E146*$F146*$G146*$L146*$BY$13)</f>
        <v>0</v>
      </c>
      <c r="BZ146" s="115">
        <v>0</v>
      </c>
      <c r="CA146" s="116">
        <f>(BZ146*$E146*$F146*$G146*$L146*$CA$13)</f>
        <v>0</v>
      </c>
      <c r="CB146" s="115">
        <v>0</v>
      </c>
      <c r="CC146" s="116">
        <f>(CB146*$E146*$F146*$G146*$L146*$CC$13)</f>
        <v>0</v>
      </c>
      <c r="CD146" s="115">
        <v>0</v>
      </c>
      <c r="CE146" s="116">
        <f>(CD146*$E146*$F146*$G146*$M146*$CE$13)</f>
        <v>0</v>
      </c>
      <c r="CF146" s="115">
        <v>0</v>
      </c>
      <c r="CG146" s="116">
        <f t="shared" si="426"/>
        <v>0</v>
      </c>
      <c r="CH146" s="115"/>
      <c r="CI146" s="116">
        <f>(CH146*$E146*$F146*$G146*$L146*$CI$13)</f>
        <v>0</v>
      </c>
      <c r="CJ146" s="115"/>
      <c r="CK146" s="116">
        <f>(CJ146*$E146*$F146*$G146*$L146*$CK$13)</f>
        <v>0</v>
      </c>
      <c r="CL146" s="115">
        <v>0</v>
      </c>
      <c r="CM146" s="116">
        <f>(CL146*$E146*$F146*$G146*$L146*$CM$13)</f>
        <v>0</v>
      </c>
      <c r="CN146" s="115">
        <v>0</v>
      </c>
      <c r="CO146" s="116">
        <f>(CN146*$E146*$F146*$G146*$L146*$CO$13)</f>
        <v>0</v>
      </c>
      <c r="CP146" s="115">
        <v>0</v>
      </c>
      <c r="CQ146" s="116">
        <f>(CP146*$E146*$F146*$G146*$L146*$CQ$13)</f>
        <v>0</v>
      </c>
      <c r="CR146" s="115">
        <v>1</v>
      </c>
      <c r="CS146" s="116">
        <f>(CR146*$E146*$F146*$G146*$M146*$CS$13)</f>
        <v>189740.19456000003</v>
      </c>
      <c r="CT146" s="115">
        <v>0</v>
      </c>
      <c r="CU146" s="116">
        <f>(CT146*$E146*$F146*$G146*$M146*$CU$13)</f>
        <v>0</v>
      </c>
      <c r="CV146" s="115"/>
      <c r="CW146" s="116">
        <f>(CV146*$E146*$F146*$G146*$M146*$CW$13)</f>
        <v>0</v>
      </c>
      <c r="CX146" s="123"/>
      <c r="CY146" s="115">
        <f>(CX146*$E146*$F146*$G146*$M146*$CY$13)</f>
        <v>0</v>
      </c>
      <c r="CZ146" s="115">
        <v>0</v>
      </c>
      <c r="DA146" s="124">
        <f t="shared" si="427"/>
        <v>0</v>
      </c>
      <c r="DB146" s="115">
        <v>0</v>
      </c>
      <c r="DC146" s="116">
        <f>(DB146*$E146*$F146*$G146*$M146*$DC$13)</f>
        <v>0</v>
      </c>
      <c r="DD146" s="125"/>
      <c r="DE146" s="115">
        <f>(DD146*$E146*$F146*$G146*$M146*$DE$13)</f>
        <v>0</v>
      </c>
      <c r="DF146" s="115">
        <v>0</v>
      </c>
      <c r="DG146" s="116">
        <f>(DF146*$E146*$F146*$G146*$M146*$DG$13)</f>
        <v>0</v>
      </c>
      <c r="DH146" s="115"/>
      <c r="DI146" s="116">
        <f>(DH146*$E146*$F146*$G146*$N146*$DI$13)</f>
        <v>0</v>
      </c>
      <c r="DJ146" s="115">
        <v>0</v>
      </c>
      <c r="DK146" s="124">
        <f>(DJ146*$E146*$F146*$G146*$O146*$DK$13)</f>
        <v>0</v>
      </c>
      <c r="DL146" s="124"/>
      <c r="DM146" s="124"/>
      <c r="DN146" s="116">
        <f t="shared" si="428"/>
        <v>355</v>
      </c>
      <c r="DO146" s="116">
        <f t="shared" si="428"/>
        <v>65378146.372224011</v>
      </c>
    </row>
    <row r="147" spans="1:119" s="37" customFormat="1" ht="30" customHeight="1" x14ac:dyDescent="0.25">
      <c r="A147" s="89"/>
      <c r="B147" s="109">
        <v>116</v>
      </c>
      <c r="C147" s="110" t="s">
        <v>379</v>
      </c>
      <c r="D147" s="152" t="s">
        <v>380</v>
      </c>
      <c r="E147" s="93">
        <v>24257</v>
      </c>
      <c r="F147" s="112">
        <v>1.41</v>
      </c>
      <c r="G147" s="131">
        <v>1</v>
      </c>
      <c r="H147" s="101"/>
      <c r="I147" s="101"/>
      <c r="J147" s="101"/>
      <c r="K147" s="65"/>
      <c r="L147" s="113">
        <v>1.4</v>
      </c>
      <c r="M147" s="113">
        <v>1.68</v>
      </c>
      <c r="N147" s="113">
        <v>2.23</v>
      </c>
      <c r="O147" s="114">
        <v>2.57</v>
      </c>
      <c r="P147" s="115">
        <v>0</v>
      </c>
      <c r="Q147" s="116">
        <f t="shared" si="420"/>
        <v>0</v>
      </c>
      <c r="R147" s="194">
        <v>100</v>
      </c>
      <c r="S147" s="115">
        <f>(R147*$E147*$F147*$G147*$L147*$S$13)</f>
        <v>5267164.9800000004</v>
      </c>
      <c r="T147" s="115"/>
      <c r="U147" s="116">
        <f>(T147*$E147*$F147*$G147*$L147*$U$13)</f>
        <v>0</v>
      </c>
      <c r="V147" s="115"/>
      <c r="W147" s="116">
        <f>(V147*$E147*$F147*$G147*$L147*$W$13)</f>
        <v>0</v>
      </c>
      <c r="X147" s="115"/>
      <c r="Y147" s="116">
        <f>(X147*$E147*$F147*$G147*$L147*$Y$13)</f>
        <v>0</v>
      </c>
      <c r="Z147" s="116"/>
      <c r="AA147" s="116"/>
      <c r="AB147" s="115"/>
      <c r="AC147" s="116">
        <f>(AB147*$E147*$F147*$G147*$L147*$AC$13)</f>
        <v>0</v>
      </c>
      <c r="AD147" s="115"/>
      <c r="AE147" s="116"/>
      <c r="AF147" s="115"/>
      <c r="AG147" s="116">
        <f>(AF147*$E147*$F147*$G147*$L147*$AG$13)</f>
        <v>0</v>
      </c>
      <c r="AH147" s="115"/>
      <c r="AI147" s="116"/>
      <c r="AJ147" s="117"/>
      <c r="AK147" s="116">
        <f t="shared" si="421"/>
        <v>0</v>
      </c>
      <c r="AL147" s="115"/>
      <c r="AM147" s="116">
        <f>(AL147*$E147*$F147*$G147*$L147*$AM$13)</f>
        <v>0</v>
      </c>
      <c r="AN147" s="115"/>
      <c r="AO147" s="115">
        <f>(AN147*$E147*$F147*$G147*$L147*$AO$13)</f>
        <v>0</v>
      </c>
      <c r="AP147" s="115">
        <v>4</v>
      </c>
      <c r="AQ147" s="116">
        <f>(AP147*$E147*$F147*$G147*$M147*$AQ$13)</f>
        <v>252823.91903999998</v>
      </c>
      <c r="AR147" s="123"/>
      <c r="AS147" s="116">
        <f>(AR147*$E147*$F147*$G147*$M147*$AS$13)</f>
        <v>0</v>
      </c>
      <c r="AT147" s="115">
        <v>0</v>
      </c>
      <c r="AU147" s="122">
        <f>(AT147*$E147*$F147*$G147*$M147*$AU$13)</f>
        <v>0</v>
      </c>
      <c r="AV147" s="115"/>
      <c r="AW147" s="116">
        <f t="shared" si="422"/>
        <v>0</v>
      </c>
      <c r="AX147" s="115">
        <v>0</v>
      </c>
      <c r="AY147" s="115">
        <f t="shared" si="423"/>
        <v>0</v>
      </c>
      <c r="AZ147" s="115"/>
      <c r="BA147" s="116">
        <f t="shared" si="424"/>
        <v>0</v>
      </c>
      <c r="BB147" s="115"/>
      <c r="BC147" s="116">
        <f>(BB147*$E147*$F147*$G147*$L147*$BC$13)</f>
        <v>0</v>
      </c>
      <c r="BD147" s="115"/>
      <c r="BE147" s="116">
        <f t="shared" si="425"/>
        <v>0</v>
      </c>
      <c r="BF147" s="115"/>
      <c r="BG147" s="116">
        <f>(BF147*$E147*$F147*$G147*$L147*$BG$13)</f>
        <v>0</v>
      </c>
      <c r="BH147" s="115"/>
      <c r="BI147" s="116">
        <f>(BH147*$E147*$F147*$G147*$L147*$BI$13)</f>
        <v>0</v>
      </c>
      <c r="BJ147" s="115"/>
      <c r="BK147" s="116">
        <f>(BJ147*$E147*$F147*$G147*$M147*$BK$13)</f>
        <v>0</v>
      </c>
      <c r="BL147" s="115"/>
      <c r="BM147" s="116">
        <f>(BL147*$E147*$F147*$G147*$M147*$BM$13)</f>
        <v>0</v>
      </c>
      <c r="BN147" s="115"/>
      <c r="BO147" s="116">
        <f>(BN147*$E147*$F147*$G147*$M147*$BO$13)</f>
        <v>0</v>
      </c>
      <c r="BP147" s="115">
        <v>0</v>
      </c>
      <c r="BQ147" s="116">
        <f>(BP147*$E147*$F147*$G147*$M147*$BQ$13)</f>
        <v>0</v>
      </c>
      <c r="BR147" s="115"/>
      <c r="BS147" s="116">
        <f>(BR147*$E147*$F147*$G147*$M147*$BS$13)</f>
        <v>0</v>
      </c>
      <c r="BT147" s="115">
        <v>0</v>
      </c>
      <c r="BU147" s="116">
        <f>(BT147*$E147*$F147*$G147*$M147*$BU$13)</f>
        <v>0</v>
      </c>
      <c r="BV147" s="115">
        <v>0</v>
      </c>
      <c r="BW147" s="124">
        <f>(BV147*$E147*$F147*$G147*$M147*$BW$13)</f>
        <v>0</v>
      </c>
      <c r="BX147" s="115"/>
      <c r="BY147" s="116">
        <f>(BX147*$E147*$F147*$G147*$L147*$BY$13)</f>
        <v>0</v>
      </c>
      <c r="BZ147" s="115"/>
      <c r="CA147" s="116">
        <f>(BZ147*$E147*$F147*$G147*$L147*$CA$13)</f>
        <v>0</v>
      </c>
      <c r="CB147" s="115"/>
      <c r="CC147" s="116">
        <f>(CB147*$E147*$F147*$G147*$L147*$CC$13)</f>
        <v>0</v>
      </c>
      <c r="CD147" s="115">
        <v>0</v>
      </c>
      <c r="CE147" s="116">
        <f>(CD147*$E147*$F147*$G147*$M147*$CE$13)</f>
        <v>0</v>
      </c>
      <c r="CF147" s="115"/>
      <c r="CG147" s="116">
        <f t="shared" si="426"/>
        <v>0</v>
      </c>
      <c r="CH147" s="115"/>
      <c r="CI147" s="116">
        <f>(CH147*$E147*$F147*$G147*$L147*$CI$13)</f>
        <v>0</v>
      </c>
      <c r="CJ147" s="115"/>
      <c r="CK147" s="116">
        <f>(CJ147*$E147*$F147*$G147*$L147*$CK$13)</f>
        <v>0</v>
      </c>
      <c r="CL147" s="115">
        <v>0</v>
      </c>
      <c r="CM147" s="116">
        <f>(CL147*$E147*$F147*$G147*$L147*$CM$13)</f>
        <v>0</v>
      </c>
      <c r="CN147" s="115">
        <v>0</v>
      </c>
      <c r="CO147" s="116">
        <f>(CN147*$E147*$F147*$G147*$L147*$CO$13)</f>
        <v>0</v>
      </c>
      <c r="CP147" s="115">
        <v>0</v>
      </c>
      <c r="CQ147" s="116">
        <f>(CP147*$E147*$F147*$G147*$L147*$CQ$13)</f>
        <v>0</v>
      </c>
      <c r="CR147" s="115">
        <v>0</v>
      </c>
      <c r="CS147" s="116">
        <f>(CR147*$E147*$F147*$G147*$M147*$CS$13)</f>
        <v>0</v>
      </c>
      <c r="CT147" s="115">
        <v>0</v>
      </c>
      <c r="CU147" s="116">
        <f>(CT147*$E147*$F147*$G147*$M147*$CU$13)</f>
        <v>0</v>
      </c>
      <c r="CV147" s="115"/>
      <c r="CW147" s="116">
        <f>(CV147*$E147*$F147*$G147*$M147*$CW$13)</f>
        <v>0</v>
      </c>
      <c r="CX147" s="123"/>
      <c r="CY147" s="115">
        <f>(CX147*$E147*$F147*$G147*$M147*$CY$13)</f>
        <v>0</v>
      </c>
      <c r="CZ147" s="115"/>
      <c r="DA147" s="124">
        <f t="shared" si="427"/>
        <v>0</v>
      </c>
      <c r="DB147" s="115">
        <v>0</v>
      </c>
      <c r="DC147" s="116">
        <f>(DB147*$E147*$F147*$G147*$M147*$DC$13)</f>
        <v>0</v>
      </c>
      <c r="DD147" s="125"/>
      <c r="DE147" s="115">
        <f>(DD147*$E147*$F147*$G147*$M147*$DE$13)</f>
        <v>0</v>
      </c>
      <c r="DF147" s="115">
        <v>0</v>
      </c>
      <c r="DG147" s="116">
        <f>(DF147*$E147*$F147*$G147*$M147*$DG$13)</f>
        <v>0</v>
      </c>
      <c r="DH147" s="115"/>
      <c r="DI147" s="116">
        <f>(DH147*$E147*$F147*$G147*$N147*$DI$13)</f>
        <v>0</v>
      </c>
      <c r="DJ147" s="115">
        <v>0</v>
      </c>
      <c r="DK147" s="124">
        <f>(DJ147*$E147*$F147*$G147*$O147*$DK$13)</f>
        <v>0</v>
      </c>
      <c r="DL147" s="124"/>
      <c r="DM147" s="124"/>
      <c r="DN147" s="116">
        <f t="shared" si="428"/>
        <v>104</v>
      </c>
      <c r="DO147" s="116">
        <f t="shared" si="428"/>
        <v>5519988.8990400005</v>
      </c>
    </row>
    <row r="148" spans="1:119" s="37" customFormat="1" ht="30" customHeight="1" x14ac:dyDescent="0.25">
      <c r="A148" s="89"/>
      <c r="B148" s="109">
        <v>117</v>
      </c>
      <c r="C148" s="110" t="s">
        <v>381</v>
      </c>
      <c r="D148" s="152" t="s">
        <v>382</v>
      </c>
      <c r="E148" s="93">
        <v>24257</v>
      </c>
      <c r="F148" s="112">
        <v>2.19</v>
      </c>
      <c r="G148" s="195">
        <v>0.9</v>
      </c>
      <c r="H148" s="191"/>
      <c r="I148" s="191"/>
      <c r="J148" s="191"/>
      <c r="K148" s="65"/>
      <c r="L148" s="113">
        <v>1.4</v>
      </c>
      <c r="M148" s="113">
        <v>1.68</v>
      </c>
      <c r="N148" s="113">
        <v>2.23</v>
      </c>
      <c r="O148" s="114">
        <v>2.57</v>
      </c>
      <c r="P148" s="115">
        <v>57</v>
      </c>
      <c r="Q148" s="116">
        <f t="shared" ref="Q148:Q149" si="429">(P148*$E148*$F148*$G148*$L148)</f>
        <v>3815281.6505999998</v>
      </c>
      <c r="R148" s="138">
        <v>100</v>
      </c>
      <c r="S148" s="115">
        <f t="shared" ref="S148:S149" si="430">(R148*$E148*$F148*$G148*$L148)</f>
        <v>6693476.5800000001</v>
      </c>
      <c r="T148" s="115">
        <v>1</v>
      </c>
      <c r="U148" s="116">
        <f t="shared" ref="U148:U149" si="431">(T148*$E148*$F148*$G148*$L148)</f>
        <v>66934.765800000008</v>
      </c>
      <c r="V148" s="115"/>
      <c r="W148" s="116">
        <f t="shared" ref="W148:W149" si="432">(V148*$E148*$F148*$G148*$L148)</f>
        <v>0</v>
      </c>
      <c r="X148" s="115">
        <v>0</v>
      </c>
      <c r="Y148" s="116">
        <f t="shared" ref="Y148:Y149" si="433">(X148*$E148*$F148*$G148*$L148)</f>
        <v>0</v>
      </c>
      <c r="Z148" s="116"/>
      <c r="AA148" s="116"/>
      <c r="AB148" s="115"/>
      <c r="AC148" s="116">
        <f t="shared" ref="AC148:AC149" si="434">(AB148*$E148*$F148*$G148*$L148)</f>
        <v>0</v>
      </c>
      <c r="AD148" s="115"/>
      <c r="AE148" s="116"/>
      <c r="AF148" s="115"/>
      <c r="AG148" s="116">
        <f t="shared" ref="AG148:AG149" si="435">(AF148*$E148*$F148*$G148*$L148)</f>
        <v>0</v>
      </c>
      <c r="AH148" s="115"/>
      <c r="AI148" s="116"/>
      <c r="AJ148" s="117"/>
      <c r="AK148" s="116">
        <f t="shared" si="421"/>
        <v>0</v>
      </c>
      <c r="AL148" s="115"/>
      <c r="AM148" s="116">
        <f t="shared" ref="AM148:AM149" si="436">(AL148*$E148*$F148*$G148*$L148)</f>
        <v>0</v>
      </c>
      <c r="AN148" s="115">
        <v>0</v>
      </c>
      <c r="AO148" s="115">
        <f t="shared" ref="AO148:AO149" si="437">(AN148*$E148*$F148*$G148*$L148)</f>
        <v>0</v>
      </c>
      <c r="AP148" s="115">
        <v>1</v>
      </c>
      <c r="AQ148" s="116">
        <f t="shared" ref="AQ148:AQ149" si="438">(AP148*$E148*$F148*$G148*$M148)</f>
        <v>80321.718960000013</v>
      </c>
      <c r="AR148" s="123"/>
      <c r="AS148" s="116">
        <f t="shared" ref="AS148:AS149" si="439">(AR148*$E148*$F148*$G148*$M148)</f>
        <v>0</v>
      </c>
      <c r="AT148" s="115">
        <v>0</v>
      </c>
      <c r="AU148" s="122">
        <f t="shared" ref="AU148:AU149" si="440">(AT148*$E148*$F148*$G148*$M148)</f>
        <v>0</v>
      </c>
      <c r="AV148" s="115"/>
      <c r="AW148" s="116">
        <f t="shared" si="422"/>
        <v>0</v>
      </c>
      <c r="AX148" s="115">
        <v>0</v>
      </c>
      <c r="AY148" s="115">
        <f t="shared" si="423"/>
        <v>0</v>
      </c>
      <c r="AZ148" s="115"/>
      <c r="BA148" s="116">
        <f t="shared" si="424"/>
        <v>0</v>
      </c>
      <c r="BB148" s="115">
        <v>0</v>
      </c>
      <c r="BC148" s="116">
        <f t="shared" ref="BC148:BC149" si="441">(BB148*$E148*$F148*$G148*$L148)</f>
        <v>0</v>
      </c>
      <c r="BD148" s="115">
        <v>0</v>
      </c>
      <c r="BE148" s="116">
        <f t="shared" si="425"/>
        <v>0</v>
      </c>
      <c r="BF148" s="115">
        <v>0</v>
      </c>
      <c r="BG148" s="116"/>
      <c r="BH148" s="115"/>
      <c r="BI148" s="116">
        <f t="shared" ref="BI148:BI149" si="442">(BH148*$E148*$F148*$G148*$L148)</f>
        <v>0</v>
      </c>
      <c r="BJ148" s="115"/>
      <c r="BK148" s="116">
        <f t="shared" ref="BK148:BK149" si="443">(BJ148*$E148*$F148*$G148*$M148)</f>
        <v>0</v>
      </c>
      <c r="BL148" s="115">
        <v>0</v>
      </c>
      <c r="BM148" s="116">
        <f t="shared" ref="BM148:BM149" si="444">(BL148*$E148*$F148*$G148*$M148)</f>
        <v>0</v>
      </c>
      <c r="BN148" s="115">
        <v>0</v>
      </c>
      <c r="BO148" s="116">
        <f t="shared" ref="BO148:BO149" si="445">(BN148*$E148*$F148*$G148*$M148)</f>
        <v>0</v>
      </c>
      <c r="BP148" s="115">
        <v>0</v>
      </c>
      <c r="BQ148" s="116">
        <f t="shared" ref="BQ148:BQ149" si="446">(BP148*$E148*$F148*$G148*$M148)</f>
        <v>0</v>
      </c>
      <c r="BR148" s="115"/>
      <c r="BS148" s="116">
        <f t="shared" ref="BS148:BS149" si="447">(BR148*$E148*$F148*$G148*$M148)</f>
        <v>0</v>
      </c>
      <c r="BT148" s="115">
        <v>0</v>
      </c>
      <c r="BU148" s="116">
        <f t="shared" ref="BU148:BU149" si="448">(BT148*$E148*$F148*$G148*$M148)</f>
        <v>0</v>
      </c>
      <c r="BV148" s="115">
        <v>0</v>
      </c>
      <c r="BW148" s="124">
        <f t="shared" ref="BW148:BW149" si="449">(BV148*$E148*$F148*$G148*$M148)</f>
        <v>0</v>
      </c>
      <c r="BX148" s="115">
        <v>0</v>
      </c>
      <c r="BY148" s="116">
        <f t="shared" ref="BY148:BY149" si="450">(BX148*$E148*$F148*$G148*$L148)</f>
        <v>0</v>
      </c>
      <c r="BZ148" s="115">
        <v>0</v>
      </c>
      <c r="CA148" s="116">
        <f t="shared" ref="CA148:CA149" si="451">(BZ148*$E148*$F148*$G148*$L148)</f>
        <v>0</v>
      </c>
      <c r="CB148" s="115">
        <v>0</v>
      </c>
      <c r="CC148" s="116">
        <f t="shared" ref="CC148:CC149" si="452">(CB148*$E148*$F148*$G148*$L148)</f>
        <v>0</v>
      </c>
      <c r="CD148" s="115">
        <v>0</v>
      </c>
      <c r="CE148" s="116">
        <f t="shared" ref="CE148:CE149" si="453">(CD148*$E148*$F148*$G148*$M148)</f>
        <v>0</v>
      </c>
      <c r="CF148" s="115">
        <v>0</v>
      </c>
      <c r="CG148" s="116">
        <f t="shared" si="426"/>
        <v>0</v>
      </c>
      <c r="CH148" s="115"/>
      <c r="CI148" s="116">
        <f t="shared" ref="CI148:CI149" si="454">(CH148*$E148*$F148*$G148*$L148)</f>
        <v>0</v>
      </c>
      <c r="CJ148" s="115"/>
      <c r="CK148" s="116">
        <f t="shared" ref="CK148:CK149" si="455">(CJ148*$E148*$F148*$G148*$L148)</f>
        <v>0</v>
      </c>
      <c r="CL148" s="115"/>
      <c r="CM148" s="116">
        <f t="shared" ref="CM148:CM149" si="456">(CL148*$E148*$F148*$G148*$L148)</f>
        <v>0</v>
      </c>
      <c r="CN148" s="115">
        <v>0</v>
      </c>
      <c r="CO148" s="116">
        <f t="shared" ref="CO148:CO149" si="457">(CN148*$E148*$F148*$G148*$L148)</f>
        <v>0</v>
      </c>
      <c r="CP148" s="115">
        <v>0</v>
      </c>
      <c r="CQ148" s="116">
        <f t="shared" ref="CQ148:CQ149" si="458">(CP148*$E148*$F148*$G148*$L148)</f>
        <v>0</v>
      </c>
      <c r="CR148" s="115">
        <v>0</v>
      </c>
      <c r="CS148" s="116">
        <f t="shared" ref="CS148:CS149" si="459">(CR148*$E148*$F148*$G148*$M148)</f>
        <v>0</v>
      </c>
      <c r="CT148" s="115">
        <v>0</v>
      </c>
      <c r="CU148" s="116">
        <f t="shared" ref="CU148:CU149" si="460">(CT148*$E148*$F148*$G148*$M148)</f>
        <v>0</v>
      </c>
      <c r="CV148" s="115"/>
      <c r="CW148" s="116">
        <f t="shared" ref="CW148:CW149" si="461">(CV148*$E148*$F148*$G148*$M148)</f>
        <v>0</v>
      </c>
      <c r="CX148" s="123"/>
      <c r="CY148" s="115">
        <f t="shared" ref="CY148:CY149" si="462">(CX148*$E148*$F148*$G148*$M148)</f>
        <v>0</v>
      </c>
      <c r="CZ148" s="115">
        <v>0</v>
      </c>
      <c r="DA148" s="124">
        <f t="shared" si="427"/>
        <v>0</v>
      </c>
      <c r="DB148" s="115">
        <v>0</v>
      </c>
      <c r="DC148" s="116"/>
      <c r="DD148" s="125"/>
      <c r="DE148" s="115">
        <f t="shared" ref="DE148:DE149" si="463">(DD148*$E148*$F148*$G148*$M148)</f>
        <v>0</v>
      </c>
      <c r="DF148" s="115">
        <v>0</v>
      </c>
      <c r="DG148" s="116">
        <f t="shared" ref="DG148:DG149" si="464">(DF148*$E148*$F148*$G148*$M148)</f>
        <v>0</v>
      </c>
      <c r="DH148" s="115"/>
      <c r="DI148" s="116">
        <f t="shared" ref="DI148:DI149" si="465">(DH148*$E148*$F148*$G148*$N148)</f>
        <v>0</v>
      </c>
      <c r="DJ148" s="115">
        <v>0</v>
      </c>
      <c r="DK148" s="124">
        <f t="shared" ref="DK148:DK149" si="466">(DJ148*$E148*$F148*$G148*$O148)</f>
        <v>0</v>
      </c>
      <c r="DL148" s="124"/>
      <c r="DM148" s="124"/>
      <c r="DN148" s="116">
        <f t="shared" si="428"/>
        <v>159</v>
      </c>
      <c r="DO148" s="116">
        <f t="shared" si="428"/>
        <v>10656014.715359999</v>
      </c>
    </row>
    <row r="149" spans="1:119" s="37" customFormat="1" ht="30" customHeight="1" x14ac:dyDescent="0.25">
      <c r="A149" s="89"/>
      <c r="B149" s="109">
        <v>118</v>
      </c>
      <c r="C149" s="110" t="s">
        <v>383</v>
      </c>
      <c r="D149" s="152" t="s">
        <v>384</v>
      </c>
      <c r="E149" s="93">
        <v>24257</v>
      </c>
      <c r="F149" s="112">
        <v>2.42</v>
      </c>
      <c r="G149" s="131">
        <v>1</v>
      </c>
      <c r="H149" s="101"/>
      <c r="I149" s="101"/>
      <c r="J149" s="101"/>
      <c r="K149" s="65"/>
      <c r="L149" s="113">
        <v>1.4</v>
      </c>
      <c r="M149" s="113">
        <v>1.68</v>
      </c>
      <c r="N149" s="113">
        <v>2.23</v>
      </c>
      <c r="O149" s="114">
        <v>2.57</v>
      </c>
      <c r="P149" s="115">
        <v>1</v>
      </c>
      <c r="Q149" s="116">
        <f t="shared" si="429"/>
        <v>82182.715999999986</v>
      </c>
      <c r="R149" s="194">
        <v>10</v>
      </c>
      <c r="S149" s="115">
        <f t="shared" si="430"/>
        <v>821827.16</v>
      </c>
      <c r="T149" s="115">
        <v>0</v>
      </c>
      <c r="U149" s="116">
        <f t="shared" si="431"/>
        <v>0</v>
      </c>
      <c r="V149" s="115"/>
      <c r="W149" s="116">
        <f t="shared" si="432"/>
        <v>0</v>
      </c>
      <c r="X149" s="115">
        <v>0</v>
      </c>
      <c r="Y149" s="116">
        <f t="shared" si="433"/>
        <v>0</v>
      </c>
      <c r="Z149" s="116"/>
      <c r="AA149" s="116"/>
      <c r="AB149" s="115"/>
      <c r="AC149" s="116">
        <f t="shared" si="434"/>
        <v>0</v>
      </c>
      <c r="AD149" s="115"/>
      <c r="AE149" s="116"/>
      <c r="AF149" s="115"/>
      <c r="AG149" s="116">
        <f t="shared" si="435"/>
        <v>0</v>
      </c>
      <c r="AH149" s="115"/>
      <c r="AI149" s="116"/>
      <c r="AJ149" s="117"/>
      <c r="AK149" s="116">
        <f t="shared" si="421"/>
        <v>0</v>
      </c>
      <c r="AL149" s="115"/>
      <c r="AM149" s="116">
        <f t="shared" si="436"/>
        <v>0</v>
      </c>
      <c r="AN149" s="115">
        <v>0</v>
      </c>
      <c r="AO149" s="115">
        <f t="shared" si="437"/>
        <v>0</v>
      </c>
      <c r="AP149" s="115">
        <v>0</v>
      </c>
      <c r="AQ149" s="116">
        <f t="shared" si="438"/>
        <v>0</v>
      </c>
      <c r="AR149" s="123"/>
      <c r="AS149" s="116">
        <f t="shared" si="439"/>
        <v>0</v>
      </c>
      <c r="AT149" s="115">
        <v>0</v>
      </c>
      <c r="AU149" s="122">
        <f t="shared" si="440"/>
        <v>0</v>
      </c>
      <c r="AV149" s="115"/>
      <c r="AW149" s="116">
        <f t="shared" si="422"/>
        <v>0</v>
      </c>
      <c r="AX149" s="115">
        <v>0</v>
      </c>
      <c r="AY149" s="115">
        <f t="shared" si="423"/>
        <v>0</v>
      </c>
      <c r="AZ149" s="115"/>
      <c r="BA149" s="116">
        <f t="shared" si="424"/>
        <v>0</v>
      </c>
      <c r="BB149" s="115">
        <v>0</v>
      </c>
      <c r="BC149" s="116">
        <f t="shared" si="441"/>
        <v>0</v>
      </c>
      <c r="BD149" s="115">
        <v>0</v>
      </c>
      <c r="BE149" s="116">
        <f t="shared" si="425"/>
        <v>0</v>
      </c>
      <c r="BF149" s="115">
        <v>0</v>
      </c>
      <c r="BG149" s="116"/>
      <c r="BH149" s="115"/>
      <c r="BI149" s="116">
        <f t="shared" si="442"/>
        <v>0</v>
      </c>
      <c r="BJ149" s="115"/>
      <c r="BK149" s="116">
        <f t="shared" si="443"/>
        <v>0</v>
      </c>
      <c r="BL149" s="115">
        <v>0</v>
      </c>
      <c r="BM149" s="116">
        <f t="shared" si="444"/>
        <v>0</v>
      </c>
      <c r="BN149" s="115">
        <v>0</v>
      </c>
      <c r="BO149" s="116">
        <f t="shared" si="445"/>
        <v>0</v>
      </c>
      <c r="BP149" s="115">
        <v>0</v>
      </c>
      <c r="BQ149" s="116">
        <f t="shared" si="446"/>
        <v>0</v>
      </c>
      <c r="BR149" s="115"/>
      <c r="BS149" s="116">
        <f t="shared" si="447"/>
        <v>0</v>
      </c>
      <c r="BT149" s="115">
        <v>0</v>
      </c>
      <c r="BU149" s="116">
        <f t="shared" si="448"/>
        <v>0</v>
      </c>
      <c r="BV149" s="115">
        <v>0</v>
      </c>
      <c r="BW149" s="124">
        <f t="shared" si="449"/>
        <v>0</v>
      </c>
      <c r="BX149" s="115">
        <v>0</v>
      </c>
      <c r="BY149" s="116">
        <f t="shared" si="450"/>
        <v>0</v>
      </c>
      <c r="BZ149" s="115">
        <v>0</v>
      </c>
      <c r="CA149" s="116">
        <f t="shared" si="451"/>
        <v>0</v>
      </c>
      <c r="CB149" s="115">
        <v>0</v>
      </c>
      <c r="CC149" s="116">
        <f t="shared" si="452"/>
        <v>0</v>
      </c>
      <c r="CD149" s="115">
        <v>0</v>
      </c>
      <c r="CE149" s="116">
        <f t="shared" si="453"/>
        <v>0</v>
      </c>
      <c r="CF149" s="115">
        <v>0</v>
      </c>
      <c r="CG149" s="116">
        <f t="shared" si="426"/>
        <v>0</v>
      </c>
      <c r="CH149" s="115"/>
      <c r="CI149" s="116">
        <f t="shared" si="454"/>
        <v>0</v>
      </c>
      <c r="CJ149" s="115"/>
      <c r="CK149" s="116">
        <f t="shared" si="455"/>
        <v>0</v>
      </c>
      <c r="CL149" s="115">
        <v>0</v>
      </c>
      <c r="CM149" s="116">
        <f t="shared" si="456"/>
        <v>0</v>
      </c>
      <c r="CN149" s="115">
        <v>0</v>
      </c>
      <c r="CO149" s="116">
        <f t="shared" si="457"/>
        <v>0</v>
      </c>
      <c r="CP149" s="115">
        <v>0</v>
      </c>
      <c r="CQ149" s="116">
        <f t="shared" si="458"/>
        <v>0</v>
      </c>
      <c r="CR149" s="115">
        <v>0</v>
      </c>
      <c r="CS149" s="116">
        <f t="shared" si="459"/>
        <v>0</v>
      </c>
      <c r="CT149" s="115">
        <v>0</v>
      </c>
      <c r="CU149" s="116">
        <f t="shared" si="460"/>
        <v>0</v>
      </c>
      <c r="CV149" s="115">
        <v>0</v>
      </c>
      <c r="CW149" s="116">
        <f t="shared" si="461"/>
        <v>0</v>
      </c>
      <c r="CX149" s="123"/>
      <c r="CY149" s="115">
        <f t="shared" si="462"/>
        <v>0</v>
      </c>
      <c r="CZ149" s="115">
        <v>0</v>
      </c>
      <c r="DA149" s="124">
        <f t="shared" si="427"/>
        <v>0</v>
      </c>
      <c r="DB149" s="115">
        <v>0</v>
      </c>
      <c r="DC149" s="116"/>
      <c r="DD149" s="125"/>
      <c r="DE149" s="115">
        <f t="shared" si="463"/>
        <v>0</v>
      </c>
      <c r="DF149" s="115">
        <v>0</v>
      </c>
      <c r="DG149" s="116">
        <f t="shared" si="464"/>
        <v>0</v>
      </c>
      <c r="DH149" s="115"/>
      <c r="DI149" s="116">
        <f t="shared" si="465"/>
        <v>0</v>
      </c>
      <c r="DJ149" s="115">
        <v>0</v>
      </c>
      <c r="DK149" s="124">
        <f t="shared" si="466"/>
        <v>0</v>
      </c>
      <c r="DL149" s="124"/>
      <c r="DM149" s="124"/>
      <c r="DN149" s="116">
        <f t="shared" si="428"/>
        <v>11</v>
      </c>
      <c r="DO149" s="116">
        <f t="shared" si="428"/>
        <v>904009.87600000005</v>
      </c>
    </row>
    <row r="150" spans="1:119" s="37" customFormat="1" ht="30" customHeight="1" x14ac:dyDescent="0.25">
      <c r="A150" s="89"/>
      <c r="B150" s="109">
        <v>119</v>
      </c>
      <c r="C150" s="110" t="s">
        <v>385</v>
      </c>
      <c r="D150" s="152" t="s">
        <v>386</v>
      </c>
      <c r="E150" s="93">
        <v>24257</v>
      </c>
      <c r="F150" s="113">
        <v>1.02</v>
      </c>
      <c r="G150" s="131">
        <v>1</v>
      </c>
      <c r="H150" s="101"/>
      <c r="I150" s="101"/>
      <c r="J150" s="101"/>
      <c r="K150" s="65"/>
      <c r="L150" s="113">
        <v>1.4</v>
      </c>
      <c r="M150" s="113">
        <v>1.68</v>
      </c>
      <c r="N150" s="113">
        <v>2.23</v>
      </c>
      <c r="O150" s="114">
        <v>2.57</v>
      </c>
      <c r="P150" s="115">
        <v>1</v>
      </c>
      <c r="Q150" s="116">
        <f>(P150*$E150*$F150*$G150*$L150*$Q$13)</f>
        <v>38102.895600000003</v>
      </c>
      <c r="R150" s="194">
        <v>50</v>
      </c>
      <c r="S150" s="115">
        <f>(R150*$E150*$F150*$G150*$L150*$S$13)</f>
        <v>1905144.78</v>
      </c>
      <c r="T150" s="115">
        <v>7</v>
      </c>
      <c r="U150" s="116">
        <f>(T150*$E150*$F150*$G150*$L150*$U$13)</f>
        <v>298484.22853200004</v>
      </c>
      <c r="V150" s="115"/>
      <c r="W150" s="116">
        <f>(V150*$E150*$F150*$G150*$L150*$W$13)</f>
        <v>0</v>
      </c>
      <c r="X150" s="115">
        <v>6</v>
      </c>
      <c r="Y150" s="116">
        <f>(X150*$E150*$F150*$G150*$L150*$Y$13)</f>
        <v>290967.56639999995</v>
      </c>
      <c r="Z150" s="116"/>
      <c r="AA150" s="116"/>
      <c r="AB150" s="115"/>
      <c r="AC150" s="116">
        <f>(AB150*$E150*$F150*$G150*$L150*$AC$13)</f>
        <v>0</v>
      </c>
      <c r="AD150" s="115"/>
      <c r="AE150" s="116"/>
      <c r="AF150" s="115">
        <v>1</v>
      </c>
      <c r="AG150" s="116">
        <f>(AF150*$E150*$F150*$G150*$L150*$AG$13)</f>
        <v>38102.895600000003</v>
      </c>
      <c r="AH150" s="115"/>
      <c r="AI150" s="116"/>
      <c r="AJ150" s="117"/>
      <c r="AK150" s="116">
        <f t="shared" si="421"/>
        <v>0</v>
      </c>
      <c r="AL150" s="115"/>
      <c r="AM150" s="116">
        <f>(AL150*$E150*$F150*$G150*$L150*$AM$13)</f>
        <v>0</v>
      </c>
      <c r="AN150" s="115">
        <v>0</v>
      </c>
      <c r="AO150" s="115">
        <f>(AN150*$E150*$F150*$G150*$L150*$AO$13)</f>
        <v>0</v>
      </c>
      <c r="AP150" s="115">
        <v>21</v>
      </c>
      <c r="AQ150" s="116">
        <f>(AP150*$E150*$F150*$G150*$M150*$AQ$13)</f>
        <v>960192.96912000002</v>
      </c>
      <c r="AR150" s="123"/>
      <c r="AS150" s="116">
        <f>(AR150*$E150*$F150*$G150*$M150*$AS$13)</f>
        <v>0</v>
      </c>
      <c r="AT150" s="115">
        <v>0</v>
      </c>
      <c r="AU150" s="122">
        <f>(AT150*$E150*$F150*$G150*$M150*$AU$13)</f>
        <v>0</v>
      </c>
      <c r="AV150" s="115"/>
      <c r="AW150" s="116">
        <f t="shared" si="422"/>
        <v>0</v>
      </c>
      <c r="AX150" s="115">
        <v>0</v>
      </c>
      <c r="AY150" s="115">
        <f t="shared" si="423"/>
        <v>0</v>
      </c>
      <c r="AZ150" s="115"/>
      <c r="BA150" s="116">
        <f t="shared" si="424"/>
        <v>0</v>
      </c>
      <c r="BB150" s="115">
        <v>0</v>
      </c>
      <c r="BC150" s="116">
        <f>(BB150*$E150*$F150*$G150*$L150*$BC$13)</f>
        <v>0</v>
      </c>
      <c r="BD150" s="115">
        <v>0</v>
      </c>
      <c r="BE150" s="116">
        <f t="shared" si="425"/>
        <v>0</v>
      </c>
      <c r="BF150" s="115">
        <v>0</v>
      </c>
      <c r="BG150" s="116">
        <f>(BF150*$E150*$F150*$G150*$L150*$BG$13)</f>
        <v>0</v>
      </c>
      <c r="BH150" s="115"/>
      <c r="BI150" s="116">
        <f>(BH150*$E150*$F150*$G150*$L150*$BI$13)</f>
        <v>0</v>
      </c>
      <c r="BJ150" s="115"/>
      <c r="BK150" s="116">
        <f>(BJ150*$E150*$F150*$G150*$M150*$BK$13)</f>
        <v>0</v>
      </c>
      <c r="BL150" s="115">
        <v>0</v>
      </c>
      <c r="BM150" s="116">
        <f>(BL150*$E150*$F150*$G150*$M150*$BM$13)</f>
        <v>0</v>
      </c>
      <c r="BN150" s="115">
        <v>0</v>
      </c>
      <c r="BO150" s="116">
        <f>(BN150*$E150*$F150*$G150*$M150*$BO$13)</f>
        <v>0</v>
      </c>
      <c r="BP150" s="115">
        <v>0</v>
      </c>
      <c r="BQ150" s="116">
        <f>(BP150*$E150*$F150*$G150*$M150*$BQ$13)</f>
        <v>0</v>
      </c>
      <c r="BR150" s="115"/>
      <c r="BS150" s="116">
        <f>(BR150*$E150*$F150*$G150*$M150*$BS$13)</f>
        <v>0</v>
      </c>
      <c r="BT150" s="115">
        <v>0</v>
      </c>
      <c r="BU150" s="116">
        <f>(BT150*$E150*$F150*$G150*$M150*$BU$13)</f>
        <v>0</v>
      </c>
      <c r="BV150" s="115">
        <v>2</v>
      </c>
      <c r="BW150" s="124">
        <f>(BV150*$E150*$F150*$G150*$M150*$BW$13)</f>
        <v>99760.308479999992</v>
      </c>
      <c r="BX150" s="115">
        <v>0</v>
      </c>
      <c r="BY150" s="116">
        <f>(BX150*$E150*$F150*$G150*$L150*$BY$13)</f>
        <v>0</v>
      </c>
      <c r="BZ150" s="115">
        <v>0</v>
      </c>
      <c r="CA150" s="116">
        <f>(BZ150*$E150*$F150*$G150*$L150*$CA$13)</f>
        <v>0</v>
      </c>
      <c r="CB150" s="115">
        <v>0</v>
      </c>
      <c r="CC150" s="116">
        <f>(CB150*$E150*$F150*$G150*$L150*$CC$13)</f>
        <v>0</v>
      </c>
      <c r="CD150" s="115">
        <v>0</v>
      </c>
      <c r="CE150" s="116">
        <f>(CD150*$E150*$F150*$G150*$M150*$CE$13)</f>
        <v>0</v>
      </c>
      <c r="CF150" s="115">
        <v>0</v>
      </c>
      <c r="CG150" s="116">
        <f t="shared" si="426"/>
        <v>0</v>
      </c>
      <c r="CH150" s="115"/>
      <c r="CI150" s="116">
        <f>(CH150*$E150*$F150*$G150*$L150*$CI$13)</f>
        <v>0</v>
      </c>
      <c r="CJ150" s="115"/>
      <c r="CK150" s="116">
        <f>(CJ150*$E150*$F150*$G150*$L150*$CK$13)</f>
        <v>0</v>
      </c>
      <c r="CL150" s="115">
        <v>0</v>
      </c>
      <c r="CM150" s="116">
        <f>(CL150*$E150*$F150*$G150*$L150*$CM$13)</f>
        <v>0</v>
      </c>
      <c r="CN150" s="115">
        <v>0</v>
      </c>
      <c r="CO150" s="116">
        <f>(CN150*$E150*$F150*$G150*$L150*$CO$13)</f>
        <v>0</v>
      </c>
      <c r="CP150" s="115">
        <v>0</v>
      </c>
      <c r="CQ150" s="116">
        <f>(CP150*$E150*$F150*$G150*$L150*$CQ$13)</f>
        <v>0</v>
      </c>
      <c r="CR150" s="115">
        <v>3</v>
      </c>
      <c r="CS150" s="116">
        <f>(CR150*$E150*$F150*$G150*$M150*$CS$13)</f>
        <v>124700.38559999999</v>
      </c>
      <c r="CT150" s="115">
        <v>0</v>
      </c>
      <c r="CU150" s="116">
        <f>(CT150*$E150*$F150*$G150*$M150*$CU$13)</f>
        <v>0</v>
      </c>
      <c r="CV150" s="115"/>
      <c r="CW150" s="116">
        <f>(CV150*$E150*$F150*$G150*$M150*$CW$13)</f>
        <v>0</v>
      </c>
      <c r="CX150" s="123"/>
      <c r="CY150" s="115">
        <f>(CX150*$E150*$F150*$G150*$M150*$CY$13)</f>
        <v>0</v>
      </c>
      <c r="CZ150" s="115">
        <v>0</v>
      </c>
      <c r="DA150" s="124">
        <f t="shared" si="427"/>
        <v>0</v>
      </c>
      <c r="DB150" s="115"/>
      <c r="DC150" s="116">
        <f>(DB150*$E150*$F150*$G150*$M150*$DC$13)</f>
        <v>0</v>
      </c>
      <c r="DD150" s="125"/>
      <c r="DE150" s="115">
        <f>(DD150*$E150*$F150*$G150*$M150*$DE$13)</f>
        <v>0</v>
      </c>
      <c r="DF150" s="115">
        <v>0</v>
      </c>
      <c r="DG150" s="116">
        <f>(DF150*$E150*$F150*$G150*$M150*$DG$13)</f>
        <v>0</v>
      </c>
      <c r="DH150" s="115"/>
      <c r="DI150" s="116">
        <f>(DH150*$E150*$F150*$G150*$N150*$DI$13)</f>
        <v>0</v>
      </c>
      <c r="DJ150" s="115">
        <v>0</v>
      </c>
      <c r="DK150" s="124">
        <f>(DJ150*$E150*$F150*$G150*$O150*$DK$13)</f>
        <v>0</v>
      </c>
      <c r="DL150" s="124"/>
      <c r="DM150" s="124"/>
      <c r="DN150" s="116">
        <f t="shared" si="428"/>
        <v>91</v>
      </c>
      <c r="DO150" s="116">
        <f t="shared" si="428"/>
        <v>3755456.0293320003</v>
      </c>
    </row>
    <row r="151" spans="1:119" s="37" customFormat="1" ht="15.75" customHeight="1" x14ac:dyDescent="0.25">
      <c r="A151" s="102">
        <v>17</v>
      </c>
      <c r="B151" s="196"/>
      <c r="C151" s="197"/>
      <c r="D151" s="153" t="s">
        <v>387</v>
      </c>
      <c r="E151" s="103">
        <v>24257</v>
      </c>
      <c r="F151" s="136">
        <v>2.96</v>
      </c>
      <c r="G151" s="104"/>
      <c r="H151" s="101"/>
      <c r="I151" s="101"/>
      <c r="J151" s="101"/>
      <c r="K151" s="105"/>
      <c r="L151" s="106">
        <v>1.4</v>
      </c>
      <c r="M151" s="106">
        <v>1.68</v>
      </c>
      <c r="N151" s="106">
        <v>2.23</v>
      </c>
      <c r="O151" s="107">
        <v>2.57</v>
      </c>
      <c r="P151" s="100">
        <f>SUM(P152:P158)</f>
        <v>0</v>
      </c>
      <c r="Q151" s="100">
        <f t="shared" ref="Q151:CB151" si="467">SUM(Q152:Q158)</f>
        <v>0</v>
      </c>
      <c r="R151" s="100">
        <f t="shared" si="467"/>
        <v>0</v>
      </c>
      <c r="S151" s="100">
        <f t="shared" si="467"/>
        <v>0</v>
      </c>
      <c r="T151" s="100">
        <f t="shared" si="467"/>
        <v>4</v>
      </c>
      <c r="U151" s="100">
        <f t="shared" si="467"/>
        <v>493376.87186759996</v>
      </c>
      <c r="V151" s="100">
        <f t="shared" si="467"/>
        <v>1432</v>
      </c>
      <c r="W151" s="100">
        <f t="shared" si="467"/>
        <v>327548983.96950519</v>
      </c>
      <c r="X151" s="100">
        <f t="shared" si="467"/>
        <v>0</v>
      </c>
      <c r="Y151" s="100">
        <f t="shared" si="467"/>
        <v>0</v>
      </c>
      <c r="Z151" s="100"/>
      <c r="AA151" s="100"/>
      <c r="AB151" s="100">
        <f t="shared" si="467"/>
        <v>0</v>
      </c>
      <c r="AC151" s="100">
        <f t="shared" si="467"/>
        <v>0</v>
      </c>
      <c r="AD151" s="100">
        <f t="shared" si="467"/>
        <v>0</v>
      </c>
      <c r="AE151" s="100">
        <f t="shared" si="467"/>
        <v>0</v>
      </c>
      <c r="AF151" s="100">
        <f t="shared" si="467"/>
        <v>0</v>
      </c>
      <c r="AG151" s="100">
        <f t="shared" si="467"/>
        <v>0</v>
      </c>
      <c r="AH151" s="100">
        <f t="shared" si="467"/>
        <v>0</v>
      </c>
      <c r="AI151" s="100">
        <f t="shared" si="467"/>
        <v>0</v>
      </c>
      <c r="AJ151" s="100">
        <f t="shared" si="467"/>
        <v>0</v>
      </c>
      <c r="AK151" s="100">
        <f t="shared" si="467"/>
        <v>0</v>
      </c>
      <c r="AL151" s="100">
        <f t="shared" si="467"/>
        <v>0</v>
      </c>
      <c r="AM151" s="100">
        <f t="shared" si="467"/>
        <v>0</v>
      </c>
      <c r="AN151" s="100">
        <f t="shared" si="467"/>
        <v>0</v>
      </c>
      <c r="AO151" s="100">
        <f t="shared" si="467"/>
        <v>0</v>
      </c>
      <c r="AP151" s="100">
        <f t="shared" si="467"/>
        <v>319</v>
      </c>
      <c r="AQ151" s="100">
        <f t="shared" si="467"/>
        <v>86535351.716351986</v>
      </c>
      <c r="AR151" s="100">
        <f t="shared" si="467"/>
        <v>0</v>
      </c>
      <c r="AS151" s="100">
        <f t="shared" si="467"/>
        <v>0</v>
      </c>
      <c r="AT151" s="100">
        <f t="shared" si="467"/>
        <v>0</v>
      </c>
      <c r="AU151" s="100">
        <f t="shared" si="467"/>
        <v>0</v>
      </c>
      <c r="AV151" s="100">
        <f t="shared" si="467"/>
        <v>0</v>
      </c>
      <c r="AW151" s="100">
        <f t="shared" si="467"/>
        <v>0</v>
      </c>
      <c r="AX151" s="100">
        <f t="shared" si="467"/>
        <v>0</v>
      </c>
      <c r="AY151" s="100">
        <f t="shared" si="467"/>
        <v>0</v>
      </c>
      <c r="AZ151" s="100">
        <f t="shared" si="467"/>
        <v>0</v>
      </c>
      <c r="BA151" s="100">
        <f t="shared" si="467"/>
        <v>0</v>
      </c>
      <c r="BB151" s="100">
        <f t="shared" si="467"/>
        <v>0</v>
      </c>
      <c r="BC151" s="100">
        <f t="shared" si="467"/>
        <v>0</v>
      </c>
      <c r="BD151" s="100">
        <f t="shared" si="467"/>
        <v>0</v>
      </c>
      <c r="BE151" s="100">
        <f t="shared" si="467"/>
        <v>0</v>
      </c>
      <c r="BF151" s="100">
        <f t="shared" si="467"/>
        <v>0</v>
      </c>
      <c r="BG151" s="100">
        <f t="shared" si="467"/>
        <v>0</v>
      </c>
      <c r="BH151" s="100">
        <f t="shared" si="467"/>
        <v>5</v>
      </c>
      <c r="BI151" s="100">
        <f t="shared" si="467"/>
        <v>396514.62479999993</v>
      </c>
      <c r="BJ151" s="100">
        <f t="shared" si="467"/>
        <v>0</v>
      </c>
      <c r="BK151" s="100">
        <f t="shared" si="467"/>
        <v>0</v>
      </c>
      <c r="BL151" s="100">
        <f t="shared" si="467"/>
        <v>516</v>
      </c>
      <c r="BM151" s="100">
        <f t="shared" si="467"/>
        <v>67308214.928639993</v>
      </c>
      <c r="BN151" s="100">
        <f t="shared" si="467"/>
        <v>0</v>
      </c>
      <c r="BO151" s="100">
        <f t="shared" si="467"/>
        <v>0</v>
      </c>
      <c r="BP151" s="100">
        <f t="shared" si="467"/>
        <v>12</v>
      </c>
      <c r="BQ151" s="100">
        <f t="shared" si="467"/>
        <v>1273410.99648</v>
      </c>
      <c r="BR151" s="100">
        <f t="shared" si="467"/>
        <v>0</v>
      </c>
      <c r="BS151" s="100">
        <f t="shared" si="467"/>
        <v>0</v>
      </c>
      <c r="BT151" s="100">
        <f t="shared" si="467"/>
        <v>1</v>
      </c>
      <c r="BU151" s="100">
        <f t="shared" si="467"/>
        <v>175265.16940799996</v>
      </c>
      <c r="BV151" s="100">
        <f t="shared" si="467"/>
        <v>0</v>
      </c>
      <c r="BW151" s="100">
        <f t="shared" si="467"/>
        <v>0</v>
      </c>
      <c r="BX151" s="100">
        <f t="shared" si="467"/>
        <v>0</v>
      </c>
      <c r="BY151" s="100">
        <f t="shared" si="467"/>
        <v>0</v>
      </c>
      <c r="BZ151" s="100">
        <f t="shared" si="467"/>
        <v>30</v>
      </c>
      <c r="CA151" s="100">
        <f t="shared" si="467"/>
        <v>2808407.5403999994</v>
      </c>
      <c r="CB151" s="100">
        <f t="shared" si="467"/>
        <v>0</v>
      </c>
      <c r="CC151" s="100">
        <f t="shared" ref="CC151:DO151" si="468">SUM(CC152:CC158)</f>
        <v>0</v>
      </c>
      <c r="CD151" s="100">
        <f t="shared" si="468"/>
        <v>7</v>
      </c>
      <c r="CE151" s="100">
        <f t="shared" si="468"/>
        <v>676071.69839999988</v>
      </c>
      <c r="CF151" s="100">
        <f t="shared" si="468"/>
        <v>0</v>
      </c>
      <c r="CG151" s="100">
        <f t="shared" si="468"/>
        <v>0</v>
      </c>
      <c r="CH151" s="100">
        <f t="shared" si="468"/>
        <v>0</v>
      </c>
      <c r="CI151" s="100">
        <f t="shared" si="468"/>
        <v>0</v>
      </c>
      <c r="CJ151" s="100">
        <f t="shared" si="468"/>
        <v>0</v>
      </c>
      <c r="CK151" s="100">
        <f t="shared" si="468"/>
        <v>0</v>
      </c>
      <c r="CL151" s="100">
        <f t="shared" si="468"/>
        <v>0</v>
      </c>
      <c r="CM151" s="100">
        <f t="shared" si="468"/>
        <v>0</v>
      </c>
      <c r="CN151" s="100">
        <f t="shared" si="468"/>
        <v>24</v>
      </c>
      <c r="CO151" s="100">
        <f t="shared" si="468"/>
        <v>1854490.3423199998</v>
      </c>
      <c r="CP151" s="100">
        <f t="shared" si="468"/>
        <v>0</v>
      </c>
      <c r="CQ151" s="100">
        <f t="shared" si="468"/>
        <v>0</v>
      </c>
      <c r="CR151" s="100">
        <f t="shared" si="468"/>
        <v>1</v>
      </c>
      <c r="CS151" s="100">
        <f t="shared" si="468"/>
        <v>146054.30783999996</v>
      </c>
      <c r="CT151" s="100">
        <f t="shared" si="468"/>
        <v>8</v>
      </c>
      <c r="CU151" s="100">
        <f t="shared" si="468"/>
        <v>968180.31407999992</v>
      </c>
      <c r="CV151" s="100">
        <f t="shared" si="468"/>
        <v>0</v>
      </c>
      <c r="CW151" s="100">
        <f t="shared" si="468"/>
        <v>0</v>
      </c>
      <c r="CX151" s="100">
        <f t="shared" si="468"/>
        <v>0</v>
      </c>
      <c r="CY151" s="100">
        <f t="shared" si="468"/>
        <v>0</v>
      </c>
      <c r="CZ151" s="100">
        <f t="shared" si="468"/>
        <v>0</v>
      </c>
      <c r="DA151" s="100">
        <f t="shared" si="468"/>
        <v>0</v>
      </c>
      <c r="DB151" s="100">
        <f t="shared" si="468"/>
        <v>0</v>
      </c>
      <c r="DC151" s="100">
        <f t="shared" si="468"/>
        <v>0</v>
      </c>
      <c r="DD151" s="100">
        <f t="shared" si="468"/>
        <v>0</v>
      </c>
      <c r="DE151" s="100">
        <f t="shared" si="468"/>
        <v>0</v>
      </c>
      <c r="DF151" s="100">
        <f t="shared" si="468"/>
        <v>0</v>
      </c>
      <c r="DG151" s="100">
        <f t="shared" si="468"/>
        <v>0</v>
      </c>
      <c r="DH151" s="100">
        <f t="shared" si="468"/>
        <v>0</v>
      </c>
      <c r="DI151" s="100">
        <f t="shared" si="468"/>
        <v>0</v>
      </c>
      <c r="DJ151" s="100">
        <f t="shared" si="468"/>
        <v>0</v>
      </c>
      <c r="DK151" s="100">
        <f t="shared" si="468"/>
        <v>0</v>
      </c>
      <c r="DL151" s="100">
        <f t="shared" si="468"/>
        <v>0</v>
      </c>
      <c r="DM151" s="100">
        <f t="shared" si="468"/>
        <v>0</v>
      </c>
      <c r="DN151" s="100">
        <f t="shared" si="468"/>
        <v>2359</v>
      </c>
      <c r="DO151" s="100">
        <f t="shared" si="468"/>
        <v>490184322.48009282</v>
      </c>
    </row>
    <row r="152" spans="1:119" s="37" customFormat="1" ht="30" customHeight="1" x14ac:dyDescent="0.25">
      <c r="A152" s="89"/>
      <c r="B152" s="109">
        <v>120</v>
      </c>
      <c r="C152" s="154" t="s">
        <v>388</v>
      </c>
      <c r="D152" s="152" t="s">
        <v>389</v>
      </c>
      <c r="E152" s="93">
        <v>24257</v>
      </c>
      <c r="F152" s="112">
        <v>4.21</v>
      </c>
      <c r="G152" s="198">
        <v>1.4</v>
      </c>
      <c r="H152" s="198"/>
      <c r="I152" s="198"/>
      <c r="J152" s="198"/>
      <c r="K152" s="65"/>
      <c r="L152" s="113">
        <v>1.4</v>
      </c>
      <c r="M152" s="113">
        <v>1.68</v>
      </c>
      <c r="N152" s="113">
        <v>2.23</v>
      </c>
      <c r="O152" s="114">
        <v>2.57</v>
      </c>
      <c r="P152" s="115"/>
      <c r="Q152" s="116">
        <f t="shared" ref="Q152:Q158" si="469">(P152*$E152*$F152*$G152*$L152*$Q$13)</f>
        <v>0</v>
      </c>
      <c r="R152" s="115"/>
      <c r="S152" s="115">
        <f t="shared" ref="S152:S158" si="470">(R152*$E152*$F152*$G152*$L152*$S$13)</f>
        <v>0</v>
      </c>
      <c r="T152" s="115"/>
      <c r="U152" s="116">
        <f>(T152*$E152*$F152*$G152*$L152*$U$13)</f>
        <v>0</v>
      </c>
      <c r="V152" s="115">
        <v>533</v>
      </c>
      <c r="W152" s="116">
        <f t="shared" ref="W152:W158" si="471">(V152*$E152*$F152*$G152*$L152*$W$13)</f>
        <v>131328963.7117276</v>
      </c>
      <c r="X152" s="115">
        <v>0</v>
      </c>
      <c r="Y152" s="116">
        <f t="shared" ref="Y152:Y158" si="472">(X152*$E152*$F152*$G152*$L152*$Y$13)</f>
        <v>0</v>
      </c>
      <c r="Z152" s="116"/>
      <c r="AA152" s="116"/>
      <c r="AB152" s="115"/>
      <c r="AC152" s="116">
        <f t="shared" ref="AC152:AC158" si="473">(AB152*$E152*$F152*$G152*$L152*$AC$13)</f>
        <v>0</v>
      </c>
      <c r="AD152" s="115"/>
      <c r="AE152" s="116"/>
      <c r="AF152" s="115"/>
      <c r="AG152" s="116">
        <f t="shared" ref="AG152:AG158" si="474">(AF152*$E152*$F152*$G152*$L152*$AG$13)</f>
        <v>0</v>
      </c>
      <c r="AH152" s="115"/>
      <c r="AI152" s="116"/>
      <c r="AJ152" s="117"/>
      <c r="AK152" s="116">
        <f t="shared" ref="AK152:AK158" si="475">(AJ152*$E152*$F152*$G152*$L152*$AK$13)</f>
        <v>0</v>
      </c>
      <c r="AL152" s="115"/>
      <c r="AM152" s="116">
        <f t="shared" ref="AM152:AM158" si="476">(AL152*$E152*$F152*$G152*$L152*$AM$13)</f>
        <v>0</v>
      </c>
      <c r="AN152" s="115">
        <v>0</v>
      </c>
      <c r="AO152" s="115">
        <f t="shared" ref="AO152:AO158" si="477">(AN152*$E152*$F152*$G152*$L152*$AO$13)</f>
        <v>0</v>
      </c>
      <c r="AP152" s="115">
        <v>160</v>
      </c>
      <c r="AQ152" s="116">
        <f t="shared" ref="AQ152:AQ158" si="478">(AP152*$E152*$F152*$G152*$M152*$AQ$13)</f>
        <v>42273593.725439996</v>
      </c>
      <c r="AR152" s="123">
        <v>0</v>
      </c>
      <c r="AS152" s="116">
        <f t="shared" ref="AS152:AS158" si="479">(AR152*$E152*$F152*$G152*$M152*$AS$13)</f>
        <v>0</v>
      </c>
      <c r="AT152" s="115">
        <v>0</v>
      </c>
      <c r="AU152" s="122">
        <f t="shared" ref="AU152:AU158" si="480">(AT152*$E152*$F152*$G152*$M152*$AU$13)</f>
        <v>0</v>
      </c>
      <c r="AV152" s="115"/>
      <c r="AW152" s="116">
        <f t="shared" ref="AW152:AW158" si="481">(AV152*$E152*$F152*$G152*$L152*$AW$13)</f>
        <v>0</v>
      </c>
      <c r="AX152" s="115">
        <v>0</v>
      </c>
      <c r="AY152" s="115">
        <f t="shared" ref="AY152:AY158" si="482">(AX152*$E152*$F152*$G152*$L152*$AY$13)</f>
        <v>0</v>
      </c>
      <c r="AZ152" s="115"/>
      <c r="BA152" s="116">
        <f t="shared" ref="BA152:BA158" si="483">(AZ152*$E152*$F152*$G152*$L152*$BA$13)</f>
        <v>0</v>
      </c>
      <c r="BB152" s="115">
        <v>0</v>
      </c>
      <c r="BC152" s="116">
        <f t="shared" ref="BC152:BC158" si="484">(BB152*$E152*$F152*$G152*$L152*$BC$13)</f>
        <v>0</v>
      </c>
      <c r="BD152" s="115">
        <v>0</v>
      </c>
      <c r="BE152" s="116">
        <f t="shared" ref="BE152:BE158" si="485">(BD152*$E152*$F152*$G152*$L152*$BE$13)</f>
        <v>0</v>
      </c>
      <c r="BF152" s="115">
        <v>0</v>
      </c>
      <c r="BG152" s="116">
        <f t="shared" ref="BG152:BG158" si="486">(BF152*$E152*$F152*$G152*$L152*$BG$13)</f>
        <v>0</v>
      </c>
      <c r="BH152" s="115"/>
      <c r="BI152" s="116">
        <f t="shared" ref="BI152:BI158" si="487">(BH152*$E152*$F152*$G152*$L152*$BI$13)</f>
        <v>0</v>
      </c>
      <c r="BJ152" s="115"/>
      <c r="BK152" s="116">
        <f t="shared" ref="BK152:BK158" si="488">(BJ152*$E152*$F152*$G152*$M152*$BK$13)</f>
        <v>0</v>
      </c>
      <c r="BL152" s="115">
        <v>111</v>
      </c>
      <c r="BM152" s="116">
        <f t="shared" ref="BM152:BM158" si="489">(BL152*$E152*$F152*$G152*$M152*$BM$13)</f>
        <v>26661186.951839995</v>
      </c>
      <c r="BN152" s="115">
        <v>0</v>
      </c>
      <c r="BO152" s="116">
        <f t="shared" ref="BO152:BO158" si="490">(BN152*$E152*$F152*$G152*$M152*$BO$13)</f>
        <v>0</v>
      </c>
      <c r="BP152" s="115">
        <v>2</v>
      </c>
      <c r="BQ152" s="116">
        <f t="shared" ref="BQ152:BQ158" si="491">(BP152*$E152*$F152*$G152*$M152*$BQ$13)</f>
        <v>480381.74687999999</v>
      </c>
      <c r="BR152" s="115"/>
      <c r="BS152" s="116">
        <f t="shared" ref="BS152:BS158" si="492">(BR152*$E152*$F152*$G152*$M152*$BS$13)</f>
        <v>0</v>
      </c>
      <c r="BT152" s="115"/>
      <c r="BU152" s="116">
        <f t="shared" ref="BU152:BU158" si="493">(BT152*$E152*$F152*$G152*$M152*$BU$13)</f>
        <v>0</v>
      </c>
      <c r="BV152" s="115"/>
      <c r="BW152" s="124">
        <f t="shared" ref="BW152:BW158" si="494">(BV152*$E152*$F152*$G152*$M152*$BW$13)</f>
        <v>0</v>
      </c>
      <c r="BX152" s="115">
        <v>0</v>
      </c>
      <c r="BY152" s="116">
        <f t="shared" ref="BY152:BY158" si="495">(BX152*$E152*$F152*$G152*$L152*$BY$13)</f>
        <v>0</v>
      </c>
      <c r="BZ152" s="115"/>
      <c r="CA152" s="116">
        <f t="shared" ref="CA152:CA158" si="496">(BZ152*$E152*$F152*$G152*$L152*$CA$13)</f>
        <v>0</v>
      </c>
      <c r="CB152" s="115">
        <v>0</v>
      </c>
      <c r="CC152" s="116">
        <f t="shared" ref="CC152:CC158" si="497">(CB152*$E152*$F152*$G152*$L152*$CC$13)</f>
        <v>0</v>
      </c>
      <c r="CD152" s="115"/>
      <c r="CE152" s="116">
        <f t="shared" ref="CE152:CE158" si="498">(CD152*$E152*$F152*$G152*$M152*$CE$13)</f>
        <v>0</v>
      </c>
      <c r="CF152" s="115">
        <v>0</v>
      </c>
      <c r="CG152" s="116">
        <f t="shared" ref="CG152:CG158" si="499">(CF152*$E152*$F152*$G152*$L152*$CG$13)</f>
        <v>0</v>
      </c>
      <c r="CH152" s="115"/>
      <c r="CI152" s="116">
        <f t="shared" ref="CI152:CI158" si="500">(CH152*$E152*$F152*$G152*$L152*$CI$13)</f>
        <v>0</v>
      </c>
      <c r="CJ152" s="115"/>
      <c r="CK152" s="116">
        <f t="shared" ref="CK152:CK158" si="501">(CJ152*$E152*$F152*$G152*$L152*$CK$13)</f>
        <v>0</v>
      </c>
      <c r="CL152" s="115"/>
      <c r="CM152" s="116">
        <f t="shared" ref="CM152:CM158" si="502">(CL152*$E152*$F152*$G152*$L152*$CM$13)</f>
        <v>0</v>
      </c>
      <c r="CN152" s="115">
        <v>0</v>
      </c>
      <c r="CO152" s="116">
        <f t="shared" ref="CO152:CO158" si="503">(CN152*$E152*$F152*$G152*$L152*$CO$13)</f>
        <v>0</v>
      </c>
      <c r="CP152" s="115"/>
      <c r="CQ152" s="116">
        <f t="shared" ref="CQ152:CQ158" si="504">(CP152*$E152*$F152*$G152*$L152*$CQ$13)</f>
        <v>0</v>
      </c>
      <c r="CR152" s="115">
        <v>0</v>
      </c>
      <c r="CS152" s="116">
        <f t="shared" ref="CS152:CS158" si="505">(CR152*$E152*$F152*$G152*$M152*$CS$13)</f>
        <v>0</v>
      </c>
      <c r="CT152" s="115"/>
      <c r="CU152" s="116">
        <f t="shared" ref="CU152:CU158" si="506">(CT152*$E152*$F152*$G152*$M152*$CU$13)</f>
        <v>0</v>
      </c>
      <c r="CV152" s="115">
        <v>0</v>
      </c>
      <c r="CW152" s="116">
        <f t="shared" ref="CW152:CW158" si="507">(CV152*$E152*$F152*$G152*$M152*$CW$13)</f>
        <v>0</v>
      </c>
      <c r="CX152" s="123">
        <v>0</v>
      </c>
      <c r="CY152" s="115">
        <f t="shared" ref="CY152:CY158" si="508">(CX152*$E152*$F152*$G152*$M152*$CY$13)</f>
        <v>0</v>
      </c>
      <c r="CZ152" s="115">
        <v>0</v>
      </c>
      <c r="DA152" s="124">
        <f t="shared" ref="DA152:DA158" si="509">(CZ152*$E152*$F152*$G152*$M152*$DA$13)</f>
        <v>0</v>
      </c>
      <c r="DB152" s="115">
        <v>0</v>
      </c>
      <c r="DC152" s="116">
        <f t="shared" ref="DC152:DC158" si="510">(DB152*$E152*$F152*$G152*$M152*$DC$13)</f>
        <v>0</v>
      </c>
      <c r="DD152" s="125"/>
      <c r="DE152" s="115">
        <f t="shared" ref="DE152:DE158" si="511">(DD152*$E152*$F152*$G152*$M152*$DE$13)</f>
        <v>0</v>
      </c>
      <c r="DF152" s="115"/>
      <c r="DG152" s="116">
        <f t="shared" ref="DG152:DG158" si="512">(DF152*$E152*$F152*$G152*$M152*$DG$13)</f>
        <v>0</v>
      </c>
      <c r="DH152" s="115"/>
      <c r="DI152" s="116">
        <f t="shared" ref="DI152:DI158" si="513">(DH152*$E152*$F152*$G152*$N152*$DI$13)</f>
        <v>0</v>
      </c>
      <c r="DJ152" s="115">
        <v>0</v>
      </c>
      <c r="DK152" s="124">
        <f t="shared" ref="DK152:DK158" si="514">(DJ152*$E152*$F152*$G152*$O152*$DK$13)</f>
        <v>0</v>
      </c>
      <c r="DL152" s="124"/>
      <c r="DM152" s="124"/>
      <c r="DN152" s="116">
        <f t="shared" ref="DN152:DO158" si="515">SUM(P152,R152,T152,V152,X152,Z152,AB152,AD152,AF152,AH152,AJ152,AL152,AR152,AV152,AX152,CB152,AN152,BB152,BD152,BF152,CP152,BH152,BJ152,AP152,BN152,AT152,CR152,BP152,CT152,BR152,BT152,BV152,CD152,BX152,BZ152,CF152,CH152,CJ152,CL152,CN152,CV152,CX152,BL152,AZ152,CZ152,DB152,DD152,DF152,DH152,DJ152,DL152)</f>
        <v>806</v>
      </c>
      <c r="DO152" s="116">
        <f t="shared" si="515"/>
        <v>200744126.13588756</v>
      </c>
    </row>
    <row r="153" spans="1:119" s="37" customFormat="1" ht="30" customHeight="1" x14ac:dyDescent="0.25">
      <c r="A153" s="89"/>
      <c r="B153" s="109">
        <v>121</v>
      </c>
      <c r="C153" s="154" t="s">
        <v>390</v>
      </c>
      <c r="D153" s="199" t="s">
        <v>391</v>
      </c>
      <c r="E153" s="93">
        <v>24257</v>
      </c>
      <c r="F153" s="200">
        <v>15.63</v>
      </c>
      <c r="G153" s="198">
        <v>1.4</v>
      </c>
      <c r="H153" s="198"/>
      <c r="I153" s="198"/>
      <c r="J153" s="198"/>
      <c r="K153" s="65"/>
      <c r="L153" s="113">
        <v>1.4</v>
      </c>
      <c r="M153" s="113">
        <v>1.68</v>
      </c>
      <c r="N153" s="113">
        <v>2.23</v>
      </c>
      <c r="O153" s="114">
        <v>2.57</v>
      </c>
      <c r="P153" s="115"/>
      <c r="Q153" s="116">
        <f t="shared" si="469"/>
        <v>0</v>
      </c>
      <c r="R153" s="115"/>
      <c r="S153" s="115">
        <f t="shared" si="470"/>
        <v>0</v>
      </c>
      <c r="T153" s="115"/>
      <c r="U153" s="116">
        <f t="shared" ref="U153:U158" si="516">(T153*$E153*$F153*$G153*$L153*$U$13)</f>
        <v>0</v>
      </c>
      <c r="V153" s="115">
        <v>26</v>
      </c>
      <c r="W153" s="116">
        <f t="shared" si="471"/>
        <v>23783925.645261597</v>
      </c>
      <c r="X153" s="115">
        <v>0</v>
      </c>
      <c r="Y153" s="116">
        <f t="shared" si="472"/>
        <v>0</v>
      </c>
      <c r="Z153" s="116"/>
      <c r="AA153" s="116"/>
      <c r="AB153" s="115"/>
      <c r="AC153" s="116">
        <f t="shared" si="473"/>
        <v>0</v>
      </c>
      <c r="AD153" s="115"/>
      <c r="AE153" s="116"/>
      <c r="AF153" s="115"/>
      <c r="AG153" s="116">
        <f t="shared" si="474"/>
        <v>0</v>
      </c>
      <c r="AH153" s="115"/>
      <c r="AI153" s="116"/>
      <c r="AJ153" s="117"/>
      <c r="AK153" s="116">
        <f t="shared" si="475"/>
        <v>0</v>
      </c>
      <c r="AL153" s="115"/>
      <c r="AM153" s="116">
        <f t="shared" si="476"/>
        <v>0</v>
      </c>
      <c r="AN153" s="115">
        <v>0</v>
      </c>
      <c r="AO153" s="115">
        <f t="shared" si="477"/>
        <v>0</v>
      </c>
      <c r="AP153" s="115">
        <v>12</v>
      </c>
      <c r="AQ153" s="116">
        <f t="shared" si="478"/>
        <v>11770836.162624</v>
      </c>
      <c r="AR153" s="123">
        <v>0</v>
      </c>
      <c r="AS153" s="116">
        <f t="shared" si="479"/>
        <v>0</v>
      </c>
      <c r="AT153" s="115">
        <v>0</v>
      </c>
      <c r="AU153" s="122">
        <f t="shared" si="480"/>
        <v>0</v>
      </c>
      <c r="AV153" s="115"/>
      <c r="AW153" s="116">
        <f t="shared" si="481"/>
        <v>0</v>
      </c>
      <c r="AX153" s="115">
        <v>0</v>
      </c>
      <c r="AY153" s="115">
        <f t="shared" si="482"/>
        <v>0</v>
      </c>
      <c r="AZ153" s="115"/>
      <c r="BA153" s="116">
        <f t="shared" si="483"/>
        <v>0</v>
      </c>
      <c r="BB153" s="115">
        <v>0</v>
      </c>
      <c r="BC153" s="116">
        <f t="shared" si="484"/>
        <v>0</v>
      </c>
      <c r="BD153" s="115">
        <v>0</v>
      </c>
      <c r="BE153" s="116">
        <f t="shared" si="485"/>
        <v>0</v>
      </c>
      <c r="BF153" s="115">
        <v>0</v>
      </c>
      <c r="BG153" s="116">
        <f t="shared" si="486"/>
        <v>0</v>
      </c>
      <c r="BH153" s="115"/>
      <c r="BI153" s="116">
        <f t="shared" si="487"/>
        <v>0</v>
      </c>
      <c r="BJ153" s="115"/>
      <c r="BK153" s="116">
        <f t="shared" si="488"/>
        <v>0</v>
      </c>
      <c r="BL153" s="115">
        <v>4</v>
      </c>
      <c r="BM153" s="116">
        <f t="shared" si="489"/>
        <v>3566920.0492799999</v>
      </c>
      <c r="BN153" s="115">
        <v>0</v>
      </c>
      <c r="BO153" s="116">
        <f t="shared" si="490"/>
        <v>0</v>
      </c>
      <c r="BP153" s="115">
        <v>0</v>
      </c>
      <c r="BQ153" s="116">
        <f t="shared" si="491"/>
        <v>0</v>
      </c>
      <c r="BR153" s="115"/>
      <c r="BS153" s="116">
        <f t="shared" si="492"/>
        <v>0</v>
      </c>
      <c r="BT153" s="115">
        <v>0</v>
      </c>
      <c r="BU153" s="116">
        <f t="shared" si="493"/>
        <v>0</v>
      </c>
      <c r="BV153" s="115"/>
      <c r="BW153" s="124">
        <f t="shared" si="494"/>
        <v>0</v>
      </c>
      <c r="BX153" s="115">
        <v>0</v>
      </c>
      <c r="BY153" s="116">
        <f t="shared" si="495"/>
        <v>0</v>
      </c>
      <c r="BZ153" s="115"/>
      <c r="CA153" s="116">
        <f t="shared" si="496"/>
        <v>0</v>
      </c>
      <c r="CB153" s="115">
        <v>0</v>
      </c>
      <c r="CC153" s="116">
        <f t="shared" si="497"/>
        <v>0</v>
      </c>
      <c r="CD153" s="115"/>
      <c r="CE153" s="116">
        <f t="shared" si="498"/>
        <v>0</v>
      </c>
      <c r="CF153" s="115">
        <v>0</v>
      </c>
      <c r="CG153" s="116">
        <f t="shared" si="499"/>
        <v>0</v>
      </c>
      <c r="CH153" s="115"/>
      <c r="CI153" s="116">
        <f t="shared" si="500"/>
        <v>0</v>
      </c>
      <c r="CJ153" s="115"/>
      <c r="CK153" s="116">
        <f t="shared" si="501"/>
        <v>0</v>
      </c>
      <c r="CL153" s="115"/>
      <c r="CM153" s="116">
        <f t="shared" si="502"/>
        <v>0</v>
      </c>
      <c r="CN153" s="115">
        <v>0</v>
      </c>
      <c r="CO153" s="116">
        <f t="shared" si="503"/>
        <v>0</v>
      </c>
      <c r="CP153" s="115"/>
      <c r="CQ153" s="116">
        <f t="shared" si="504"/>
        <v>0</v>
      </c>
      <c r="CR153" s="115">
        <v>0</v>
      </c>
      <c r="CS153" s="116">
        <f t="shared" si="505"/>
        <v>0</v>
      </c>
      <c r="CT153" s="115"/>
      <c r="CU153" s="116">
        <f t="shared" si="506"/>
        <v>0</v>
      </c>
      <c r="CV153" s="115">
        <v>0</v>
      </c>
      <c r="CW153" s="116">
        <f t="shared" si="507"/>
        <v>0</v>
      </c>
      <c r="CX153" s="123">
        <v>0</v>
      </c>
      <c r="CY153" s="115">
        <f t="shared" si="508"/>
        <v>0</v>
      </c>
      <c r="CZ153" s="115">
        <v>0</v>
      </c>
      <c r="DA153" s="124">
        <f t="shared" si="509"/>
        <v>0</v>
      </c>
      <c r="DB153" s="115">
        <v>0</v>
      </c>
      <c r="DC153" s="116">
        <f t="shared" si="510"/>
        <v>0</v>
      </c>
      <c r="DD153" s="125"/>
      <c r="DE153" s="115">
        <f t="shared" si="511"/>
        <v>0</v>
      </c>
      <c r="DF153" s="115"/>
      <c r="DG153" s="116">
        <f t="shared" si="512"/>
        <v>0</v>
      </c>
      <c r="DH153" s="115"/>
      <c r="DI153" s="116">
        <f t="shared" si="513"/>
        <v>0</v>
      </c>
      <c r="DJ153" s="115"/>
      <c r="DK153" s="124">
        <f t="shared" si="514"/>
        <v>0</v>
      </c>
      <c r="DL153" s="124"/>
      <c r="DM153" s="124"/>
      <c r="DN153" s="116">
        <f t="shared" si="515"/>
        <v>42</v>
      </c>
      <c r="DO153" s="116">
        <f t="shared" si="515"/>
        <v>39121681.857165597</v>
      </c>
    </row>
    <row r="154" spans="1:119" s="37" customFormat="1" ht="45" customHeight="1" x14ac:dyDescent="0.25">
      <c r="A154" s="89"/>
      <c r="B154" s="109">
        <v>122</v>
      </c>
      <c r="C154" s="154" t="s">
        <v>392</v>
      </c>
      <c r="D154" s="199" t="s">
        <v>393</v>
      </c>
      <c r="E154" s="93">
        <v>24257</v>
      </c>
      <c r="F154" s="201">
        <v>7.4</v>
      </c>
      <c r="G154" s="198">
        <v>1.4</v>
      </c>
      <c r="H154" s="198"/>
      <c r="I154" s="198"/>
      <c r="J154" s="198"/>
      <c r="K154" s="65"/>
      <c r="L154" s="113">
        <v>1.4</v>
      </c>
      <c r="M154" s="113">
        <v>1.68</v>
      </c>
      <c r="N154" s="113">
        <v>2.23</v>
      </c>
      <c r="O154" s="114">
        <v>2.57</v>
      </c>
      <c r="P154" s="115"/>
      <c r="Q154" s="116">
        <f>(P154*$E154*$F154*$G154*$L154*$Q$13)</f>
        <v>0</v>
      </c>
      <c r="R154" s="115"/>
      <c r="S154" s="115">
        <f t="shared" si="470"/>
        <v>0</v>
      </c>
      <c r="T154" s="115"/>
      <c r="U154" s="116">
        <f t="shared" si="516"/>
        <v>0</v>
      </c>
      <c r="V154" s="115">
        <v>256</v>
      </c>
      <c r="W154" s="116">
        <f t="shared" si="471"/>
        <v>110872259.31980801</v>
      </c>
      <c r="X154" s="115">
        <v>0</v>
      </c>
      <c r="Y154" s="116">
        <f t="shared" si="472"/>
        <v>0</v>
      </c>
      <c r="Z154" s="116"/>
      <c r="AA154" s="116"/>
      <c r="AB154" s="115"/>
      <c r="AC154" s="116">
        <f t="shared" si="473"/>
        <v>0</v>
      </c>
      <c r="AD154" s="115"/>
      <c r="AE154" s="116"/>
      <c r="AF154" s="115"/>
      <c r="AG154" s="116">
        <f t="shared" si="474"/>
        <v>0</v>
      </c>
      <c r="AH154" s="115"/>
      <c r="AI154" s="116"/>
      <c r="AJ154" s="117"/>
      <c r="AK154" s="116">
        <f t="shared" si="475"/>
        <v>0</v>
      </c>
      <c r="AL154" s="115"/>
      <c r="AM154" s="116">
        <f t="shared" si="476"/>
        <v>0</v>
      </c>
      <c r="AN154" s="115">
        <v>0</v>
      </c>
      <c r="AO154" s="115">
        <f t="shared" si="477"/>
        <v>0</v>
      </c>
      <c r="AP154" s="115">
        <v>45</v>
      </c>
      <c r="AQ154" s="116">
        <f t="shared" si="478"/>
        <v>20898317.563200001</v>
      </c>
      <c r="AR154" s="123">
        <v>0</v>
      </c>
      <c r="AS154" s="116">
        <f t="shared" si="479"/>
        <v>0</v>
      </c>
      <c r="AT154" s="115">
        <v>0</v>
      </c>
      <c r="AU154" s="122">
        <f t="shared" si="480"/>
        <v>0</v>
      </c>
      <c r="AV154" s="115"/>
      <c r="AW154" s="116">
        <f t="shared" si="481"/>
        <v>0</v>
      </c>
      <c r="AX154" s="115">
        <v>0</v>
      </c>
      <c r="AY154" s="115">
        <f t="shared" si="482"/>
        <v>0</v>
      </c>
      <c r="AZ154" s="115"/>
      <c r="BA154" s="116">
        <f t="shared" si="483"/>
        <v>0</v>
      </c>
      <c r="BB154" s="115">
        <v>0</v>
      </c>
      <c r="BC154" s="116">
        <f t="shared" si="484"/>
        <v>0</v>
      </c>
      <c r="BD154" s="115">
        <v>0</v>
      </c>
      <c r="BE154" s="116">
        <f t="shared" si="485"/>
        <v>0</v>
      </c>
      <c r="BF154" s="115"/>
      <c r="BG154" s="116">
        <f t="shared" si="486"/>
        <v>0</v>
      </c>
      <c r="BH154" s="115"/>
      <c r="BI154" s="116">
        <f t="shared" si="487"/>
        <v>0</v>
      </c>
      <c r="BJ154" s="115"/>
      <c r="BK154" s="116">
        <f t="shared" si="488"/>
        <v>0</v>
      </c>
      <c r="BL154" s="115"/>
      <c r="BM154" s="116">
        <f t="shared" si="489"/>
        <v>0</v>
      </c>
      <c r="BN154" s="115">
        <v>0</v>
      </c>
      <c r="BO154" s="116">
        <f t="shared" si="490"/>
        <v>0</v>
      </c>
      <c r="BP154" s="115">
        <v>0</v>
      </c>
      <c r="BQ154" s="116">
        <f t="shared" si="491"/>
        <v>0</v>
      </c>
      <c r="BR154" s="115"/>
      <c r="BS154" s="116">
        <f t="shared" si="492"/>
        <v>0</v>
      </c>
      <c r="BT154" s="115">
        <v>0</v>
      </c>
      <c r="BU154" s="116">
        <f t="shared" si="493"/>
        <v>0</v>
      </c>
      <c r="BV154" s="115"/>
      <c r="BW154" s="124">
        <f t="shared" si="494"/>
        <v>0</v>
      </c>
      <c r="BX154" s="115">
        <v>0</v>
      </c>
      <c r="BY154" s="116">
        <f t="shared" si="495"/>
        <v>0</v>
      </c>
      <c r="BZ154" s="115"/>
      <c r="CA154" s="116">
        <f t="shared" si="496"/>
        <v>0</v>
      </c>
      <c r="CB154" s="115">
        <v>0</v>
      </c>
      <c r="CC154" s="116">
        <f t="shared" si="497"/>
        <v>0</v>
      </c>
      <c r="CD154" s="115"/>
      <c r="CE154" s="116">
        <f t="shared" si="498"/>
        <v>0</v>
      </c>
      <c r="CF154" s="115">
        <v>0</v>
      </c>
      <c r="CG154" s="116">
        <f t="shared" si="499"/>
        <v>0</v>
      </c>
      <c r="CH154" s="115"/>
      <c r="CI154" s="116">
        <f t="shared" si="500"/>
        <v>0</v>
      </c>
      <c r="CJ154" s="115"/>
      <c r="CK154" s="116">
        <f t="shared" si="501"/>
        <v>0</v>
      </c>
      <c r="CL154" s="115"/>
      <c r="CM154" s="116">
        <f t="shared" si="502"/>
        <v>0</v>
      </c>
      <c r="CN154" s="115">
        <v>0</v>
      </c>
      <c r="CO154" s="116">
        <f t="shared" si="503"/>
        <v>0</v>
      </c>
      <c r="CP154" s="115"/>
      <c r="CQ154" s="116">
        <f t="shared" si="504"/>
        <v>0</v>
      </c>
      <c r="CR154" s="115">
        <v>0</v>
      </c>
      <c r="CS154" s="116">
        <f t="shared" si="505"/>
        <v>0</v>
      </c>
      <c r="CT154" s="115"/>
      <c r="CU154" s="116">
        <f t="shared" si="506"/>
        <v>0</v>
      </c>
      <c r="CV154" s="115">
        <v>0</v>
      </c>
      <c r="CW154" s="116">
        <f t="shared" si="507"/>
        <v>0</v>
      </c>
      <c r="CX154" s="123">
        <v>0</v>
      </c>
      <c r="CY154" s="115">
        <f t="shared" si="508"/>
        <v>0</v>
      </c>
      <c r="CZ154" s="115">
        <v>0</v>
      </c>
      <c r="DA154" s="124">
        <f t="shared" si="509"/>
        <v>0</v>
      </c>
      <c r="DB154" s="115">
        <v>0</v>
      </c>
      <c r="DC154" s="116">
        <f t="shared" si="510"/>
        <v>0</v>
      </c>
      <c r="DD154" s="125"/>
      <c r="DE154" s="115">
        <f t="shared" si="511"/>
        <v>0</v>
      </c>
      <c r="DF154" s="115"/>
      <c r="DG154" s="116">
        <f t="shared" si="512"/>
        <v>0</v>
      </c>
      <c r="DH154" s="115"/>
      <c r="DI154" s="116">
        <f t="shared" si="513"/>
        <v>0</v>
      </c>
      <c r="DJ154" s="115"/>
      <c r="DK154" s="124">
        <f t="shared" si="514"/>
        <v>0</v>
      </c>
      <c r="DL154" s="124"/>
      <c r="DM154" s="124"/>
      <c r="DN154" s="116">
        <f t="shared" si="515"/>
        <v>301</v>
      </c>
      <c r="DO154" s="116">
        <f t="shared" si="515"/>
        <v>131770576.883008</v>
      </c>
    </row>
    <row r="155" spans="1:119" s="37" customFormat="1" ht="30" customHeight="1" x14ac:dyDescent="0.25">
      <c r="A155" s="89"/>
      <c r="B155" s="109">
        <v>123</v>
      </c>
      <c r="C155" s="154" t="s">
        <v>394</v>
      </c>
      <c r="D155" s="152" t="s">
        <v>395</v>
      </c>
      <c r="E155" s="93">
        <v>24257</v>
      </c>
      <c r="F155" s="112">
        <v>1.92</v>
      </c>
      <c r="G155" s="195">
        <v>1.4</v>
      </c>
      <c r="H155" s="191"/>
      <c r="I155" s="191"/>
      <c r="J155" s="191"/>
      <c r="K155" s="65"/>
      <c r="L155" s="113">
        <v>1.4</v>
      </c>
      <c r="M155" s="113">
        <v>1.68</v>
      </c>
      <c r="N155" s="113">
        <v>2.23</v>
      </c>
      <c r="O155" s="114">
        <v>2.57</v>
      </c>
      <c r="P155" s="115"/>
      <c r="Q155" s="116">
        <f t="shared" si="469"/>
        <v>0</v>
      </c>
      <c r="R155" s="115"/>
      <c r="S155" s="115">
        <f t="shared" si="470"/>
        <v>0</v>
      </c>
      <c r="T155" s="115">
        <v>1</v>
      </c>
      <c r="U155" s="116">
        <f t="shared" si="516"/>
        <v>112370.53309439999</v>
      </c>
      <c r="V155" s="115">
        <v>253</v>
      </c>
      <c r="W155" s="116">
        <f t="shared" si="471"/>
        <v>28429744.872883197</v>
      </c>
      <c r="X155" s="115">
        <v>0</v>
      </c>
      <c r="Y155" s="116">
        <f t="shared" si="472"/>
        <v>0</v>
      </c>
      <c r="Z155" s="116"/>
      <c r="AA155" s="116"/>
      <c r="AB155" s="115"/>
      <c r="AC155" s="116">
        <f t="shared" si="473"/>
        <v>0</v>
      </c>
      <c r="AD155" s="115"/>
      <c r="AE155" s="116"/>
      <c r="AF155" s="115"/>
      <c r="AG155" s="116">
        <f t="shared" si="474"/>
        <v>0</v>
      </c>
      <c r="AH155" s="115"/>
      <c r="AI155" s="116"/>
      <c r="AJ155" s="117"/>
      <c r="AK155" s="116">
        <f t="shared" si="475"/>
        <v>0</v>
      </c>
      <c r="AL155" s="115"/>
      <c r="AM155" s="116">
        <f t="shared" si="476"/>
        <v>0</v>
      </c>
      <c r="AN155" s="115">
        <v>0</v>
      </c>
      <c r="AO155" s="115">
        <f t="shared" si="477"/>
        <v>0</v>
      </c>
      <c r="AP155" s="115">
        <v>20</v>
      </c>
      <c r="AQ155" s="116">
        <f t="shared" si="478"/>
        <v>2409896.0793599999</v>
      </c>
      <c r="AR155" s="123">
        <v>0</v>
      </c>
      <c r="AS155" s="116">
        <f t="shared" si="479"/>
        <v>0</v>
      </c>
      <c r="AT155" s="115">
        <v>0</v>
      </c>
      <c r="AU155" s="122">
        <f t="shared" si="480"/>
        <v>0</v>
      </c>
      <c r="AV155" s="115"/>
      <c r="AW155" s="116">
        <f t="shared" si="481"/>
        <v>0</v>
      </c>
      <c r="AX155" s="115">
        <v>0</v>
      </c>
      <c r="AY155" s="115">
        <f t="shared" si="482"/>
        <v>0</v>
      </c>
      <c r="AZ155" s="115"/>
      <c r="BA155" s="116">
        <f t="shared" si="483"/>
        <v>0</v>
      </c>
      <c r="BB155" s="115">
        <v>0</v>
      </c>
      <c r="BC155" s="116">
        <f t="shared" si="484"/>
        <v>0</v>
      </c>
      <c r="BD155" s="115">
        <v>0</v>
      </c>
      <c r="BE155" s="116">
        <f t="shared" si="485"/>
        <v>0</v>
      </c>
      <c r="BF155" s="115">
        <v>0</v>
      </c>
      <c r="BG155" s="116">
        <f t="shared" si="486"/>
        <v>0</v>
      </c>
      <c r="BH155" s="115"/>
      <c r="BI155" s="116">
        <f t="shared" si="487"/>
        <v>0</v>
      </c>
      <c r="BJ155" s="115"/>
      <c r="BK155" s="116">
        <f t="shared" si="488"/>
        <v>0</v>
      </c>
      <c r="BL155" s="115">
        <v>140</v>
      </c>
      <c r="BM155" s="116">
        <f t="shared" si="489"/>
        <v>15335702.323199997</v>
      </c>
      <c r="BN155" s="115">
        <v>0</v>
      </c>
      <c r="BO155" s="116">
        <f t="shared" si="490"/>
        <v>0</v>
      </c>
      <c r="BP155" s="115">
        <v>0</v>
      </c>
      <c r="BQ155" s="116">
        <f t="shared" si="491"/>
        <v>0</v>
      </c>
      <c r="BR155" s="115"/>
      <c r="BS155" s="116">
        <f t="shared" si="492"/>
        <v>0</v>
      </c>
      <c r="BT155" s="115"/>
      <c r="BU155" s="116">
        <f t="shared" si="493"/>
        <v>0</v>
      </c>
      <c r="BV155" s="115"/>
      <c r="BW155" s="124">
        <f t="shared" si="494"/>
        <v>0</v>
      </c>
      <c r="BX155" s="115">
        <v>0</v>
      </c>
      <c r="BY155" s="116">
        <f t="shared" si="495"/>
        <v>0</v>
      </c>
      <c r="BZ155" s="115">
        <v>23</v>
      </c>
      <c r="CA155" s="116">
        <f t="shared" si="496"/>
        <v>2099530.6751999995</v>
      </c>
      <c r="CB155" s="115">
        <v>0</v>
      </c>
      <c r="CC155" s="116">
        <f t="shared" si="497"/>
        <v>0</v>
      </c>
      <c r="CD155" s="115">
        <v>4</v>
      </c>
      <c r="CE155" s="116">
        <f t="shared" si="498"/>
        <v>438162.92351999995</v>
      </c>
      <c r="CF155" s="115">
        <v>0</v>
      </c>
      <c r="CG155" s="116">
        <f t="shared" si="499"/>
        <v>0</v>
      </c>
      <c r="CH155" s="115"/>
      <c r="CI155" s="116">
        <f t="shared" si="500"/>
        <v>0</v>
      </c>
      <c r="CJ155" s="115"/>
      <c r="CK155" s="116">
        <f t="shared" si="501"/>
        <v>0</v>
      </c>
      <c r="CL155" s="115"/>
      <c r="CM155" s="116">
        <f t="shared" si="502"/>
        <v>0</v>
      </c>
      <c r="CN155" s="115">
        <v>10</v>
      </c>
      <c r="CO155" s="116">
        <f t="shared" si="503"/>
        <v>821555.48159999994</v>
      </c>
      <c r="CP155" s="115"/>
      <c r="CQ155" s="116">
        <f t="shared" si="504"/>
        <v>0</v>
      </c>
      <c r="CR155" s="115">
        <v>0</v>
      </c>
      <c r="CS155" s="116">
        <f t="shared" si="505"/>
        <v>0</v>
      </c>
      <c r="CT155" s="115"/>
      <c r="CU155" s="116">
        <f t="shared" si="506"/>
        <v>0</v>
      </c>
      <c r="CV155" s="115">
        <v>0</v>
      </c>
      <c r="CW155" s="116">
        <f t="shared" si="507"/>
        <v>0</v>
      </c>
      <c r="CX155" s="123">
        <v>0</v>
      </c>
      <c r="CY155" s="115">
        <f t="shared" si="508"/>
        <v>0</v>
      </c>
      <c r="CZ155" s="115">
        <v>0</v>
      </c>
      <c r="DA155" s="124">
        <f t="shared" si="509"/>
        <v>0</v>
      </c>
      <c r="DB155" s="115">
        <v>0</v>
      </c>
      <c r="DC155" s="116">
        <f t="shared" si="510"/>
        <v>0</v>
      </c>
      <c r="DD155" s="125"/>
      <c r="DE155" s="115">
        <f t="shared" si="511"/>
        <v>0</v>
      </c>
      <c r="DF155" s="115"/>
      <c r="DG155" s="116">
        <f t="shared" si="512"/>
        <v>0</v>
      </c>
      <c r="DH155" s="115"/>
      <c r="DI155" s="116">
        <f t="shared" si="513"/>
        <v>0</v>
      </c>
      <c r="DJ155" s="115"/>
      <c r="DK155" s="124">
        <f t="shared" si="514"/>
        <v>0</v>
      </c>
      <c r="DL155" s="124"/>
      <c r="DM155" s="124"/>
      <c r="DN155" s="116">
        <f t="shared" si="515"/>
        <v>451</v>
      </c>
      <c r="DO155" s="116">
        <f t="shared" si="515"/>
        <v>49646962.888857588</v>
      </c>
    </row>
    <row r="156" spans="1:119" s="37" customFormat="1" ht="30" customHeight="1" x14ac:dyDescent="0.25">
      <c r="A156" s="89"/>
      <c r="B156" s="109">
        <v>124</v>
      </c>
      <c r="C156" s="154" t="s">
        <v>396</v>
      </c>
      <c r="D156" s="152" t="s">
        <v>397</v>
      </c>
      <c r="E156" s="93">
        <v>24257</v>
      </c>
      <c r="F156" s="112">
        <v>1.39</v>
      </c>
      <c r="G156" s="195">
        <v>1.4</v>
      </c>
      <c r="H156" s="191"/>
      <c r="I156" s="191"/>
      <c r="J156" s="191"/>
      <c r="K156" s="65"/>
      <c r="L156" s="113">
        <v>1.4</v>
      </c>
      <c r="M156" s="113">
        <v>1.68</v>
      </c>
      <c r="N156" s="113">
        <v>2.23</v>
      </c>
      <c r="O156" s="114">
        <v>2.57</v>
      </c>
      <c r="P156" s="115"/>
      <c r="Q156" s="116">
        <f t="shared" si="469"/>
        <v>0</v>
      </c>
      <c r="R156" s="115"/>
      <c r="S156" s="115">
        <f t="shared" si="470"/>
        <v>0</v>
      </c>
      <c r="T156" s="115">
        <v>1</v>
      </c>
      <c r="U156" s="116">
        <f t="shared" si="516"/>
        <v>81351.583854799988</v>
      </c>
      <c r="V156" s="115">
        <v>249</v>
      </c>
      <c r="W156" s="116">
        <f t="shared" si="471"/>
        <v>20256544.379845198</v>
      </c>
      <c r="X156" s="115">
        <v>0</v>
      </c>
      <c r="Y156" s="116">
        <f t="shared" si="472"/>
        <v>0</v>
      </c>
      <c r="Z156" s="116"/>
      <c r="AA156" s="116"/>
      <c r="AB156" s="115"/>
      <c r="AC156" s="116">
        <f t="shared" si="473"/>
        <v>0</v>
      </c>
      <c r="AD156" s="115"/>
      <c r="AE156" s="116"/>
      <c r="AF156" s="115"/>
      <c r="AG156" s="116">
        <f t="shared" si="474"/>
        <v>0</v>
      </c>
      <c r="AH156" s="115"/>
      <c r="AI156" s="116"/>
      <c r="AJ156" s="117"/>
      <c r="AK156" s="116">
        <f t="shared" si="475"/>
        <v>0</v>
      </c>
      <c r="AL156" s="115"/>
      <c r="AM156" s="116">
        <f t="shared" si="476"/>
        <v>0</v>
      </c>
      <c r="AN156" s="115">
        <v>0</v>
      </c>
      <c r="AO156" s="115">
        <f t="shared" si="477"/>
        <v>0</v>
      </c>
      <c r="AP156" s="115">
        <v>20</v>
      </c>
      <c r="AQ156" s="116">
        <f t="shared" si="478"/>
        <v>1744664.3491200001</v>
      </c>
      <c r="AR156" s="123">
        <v>0</v>
      </c>
      <c r="AS156" s="116">
        <f t="shared" si="479"/>
        <v>0</v>
      </c>
      <c r="AT156" s="115">
        <v>0</v>
      </c>
      <c r="AU156" s="122">
        <f t="shared" si="480"/>
        <v>0</v>
      </c>
      <c r="AV156" s="115"/>
      <c r="AW156" s="116">
        <f t="shared" si="481"/>
        <v>0</v>
      </c>
      <c r="AX156" s="115">
        <v>0</v>
      </c>
      <c r="AY156" s="115">
        <f t="shared" si="482"/>
        <v>0</v>
      </c>
      <c r="AZ156" s="115"/>
      <c r="BA156" s="116">
        <f t="shared" si="483"/>
        <v>0</v>
      </c>
      <c r="BB156" s="115">
        <v>0</v>
      </c>
      <c r="BC156" s="116">
        <f t="shared" si="484"/>
        <v>0</v>
      </c>
      <c r="BD156" s="115">
        <v>0</v>
      </c>
      <c r="BE156" s="116">
        <f t="shared" si="485"/>
        <v>0</v>
      </c>
      <c r="BF156" s="115">
        <v>0</v>
      </c>
      <c r="BG156" s="116">
        <f t="shared" si="486"/>
        <v>0</v>
      </c>
      <c r="BH156" s="115">
        <v>5</v>
      </c>
      <c r="BI156" s="116">
        <f t="shared" si="487"/>
        <v>396514.62479999993</v>
      </c>
      <c r="BJ156" s="115"/>
      <c r="BK156" s="116">
        <f t="shared" si="488"/>
        <v>0</v>
      </c>
      <c r="BL156" s="115">
        <v>227</v>
      </c>
      <c r="BM156" s="116">
        <f t="shared" si="489"/>
        <v>18001763.965919998</v>
      </c>
      <c r="BN156" s="115">
        <v>0</v>
      </c>
      <c r="BO156" s="116">
        <f t="shared" si="490"/>
        <v>0</v>
      </c>
      <c r="BP156" s="115">
        <v>10</v>
      </c>
      <c r="BQ156" s="116">
        <f t="shared" si="491"/>
        <v>793029.24959999998</v>
      </c>
      <c r="BR156" s="115"/>
      <c r="BS156" s="116">
        <f t="shared" si="492"/>
        <v>0</v>
      </c>
      <c r="BT156" s="115">
        <v>0</v>
      </c>
      <c r="BU156" s="116">
        <f t="shared" si="493"/>
        <v>0</v>
      </c>
      <c r="BV156" s="115"/>
      <c r="BW156" s="124">
        <f t="shared" si="494"/>
        <v>0</v>
      </c>
      <c r="BX156" s="115">
        <v>0</v>
      </c>
      <c r="BY156" s="116">
        <f t="shared" si="495"/>
        <v>0</v>
      </c>
      <c r="BZ156" s="115">
        <v>2</v>
      </c>
      <c r="CA156" s="116">
        <f t="shared" si="496"/>
        <v>132171.54159999997</v>
      </c>
      <c r="CB156" s="115">
        <v>0</v>
      </c>
      <c r="CC156" s="116">
        <f t="shared" si="497"/>
        <v>0</v>
      </c>
      <c r="CD156" s="115">
        <v>3</v>
      </c>
      <c r="CE156" s="116">
        <f t="shared" si="498"/>
        <v>237908.77487999995</v>
      </c>
      <c r="CF156" s="115">
        <v>0</v>
      </c>
      <c r="CG156" s="116">
        <f t="shared" si="499"/>
        <v>0</v>
      </c>
      <c r="CH156" s="115"/>
      <c r="CI156" s="116">
        <f t="shared" si="500"/>
        <v>0</v>
      </c>
      <c r="CJ156" s="115"/>
      <c r="CK156" s="116">
        <f t="shared" si="501"/>
        <v>0</v>
      </c>
      <c r="CL156" s="115"/>
      <c r="CM156" s="116">
        <f t="shared" si="502"/>
        <v>0</v>
      </c>
      <c r="CN156" s="115">
        <v>10</v>
      </c>
      <c r="CO156" s="116">
        <f t="shared" si="503"/>
        <v>594771.93719999993</v>
      </c>
      <c r="CP156" s="115"/>
      <c r="CQ156" s="116">
        <f t="shared" si="504"/>
        <v>0</v>
      </c>
      <c r="CR156" s="115">
        <v>0</v>
      </c>
      <c r="CS156" s="116">
        <f t="shared" si="505"/>
        <v>0</v>
      </c>
      <c r="CT156" s="115">
        <v>3</v>
      </c>
      <c r="CU156" s="116">
        <f t="shared" si="506"/>
        <v>237908.77487999995</v>
      </c>
      <c r="CV156" s="115">
        <v>0</v>
      </c>
      <c r="CW156" s="116">
        <f t="shared" si="507"/>
        <v>0</v>
      </c>
      <c r="CX156" s="123">
        <v>0</v>
      </c>
      <c r="CY156" s="115">
        <f t="shared" si="508"/>
        <v>0</v>
      </c>
      <c r="CZ156" s="115">
        <v>0</v>
      </c>
      <c r="DA156" s="124">
        <f t="shared" si="509"/>
        <v>0</v>
      </c>
      <c r="DB156" s="115">
        <v>0</v>
      </c>
      <c r="DC156" s="116">
        <f t="shared" si="510"/>
        <v>0</v>
      </c>
      <c r="DD156" s="125"/>
      <c r="DE156" s="115">
        <f t="shared" si="511"/>
        <v>0</v>
      </c>
      <c r="DF156" s="115"/>
      <c r="DG156" s="116">
        <f t="shared" si="512"/>
        <v>0</v>
      </c>
      <c r="DH156" s="115"/>
      <c r="DI156" s="116">
        <f t="shared" si="513"/>
        <v>0</v>
      </c>
      <c r="DJ156" s="115"/>
      <c r="DK156" s="124">
        <f t="shared" si="514"/>
        <v>0</v>
      </c>
      <c r="DL156" s="124"/>
      <c r="DM156" s="124"/>
      <c r="DN156" s="116">
        <f t="shared" si="515"/>
        <v>530</v>
      </c>
      <c r="DO156" s="116">
        <f t="shared" si="515"/>
        <v>42476629.181699991</v>
      </c>
    </row>
    <row r="157" spans="1:119" s="37" customFormat="1" ht="30" customHeight="1" x14ac:dyDescent="0.25">
      <c r="A157" s="89"/>
      <c r="B157" s="109">
        <v>125</v>
      </c>
      <c r="C157" s="154" t="s">
        <v>398</v>
      </c>
      <c r="D157" s="152" t="s">
        <v>399</v>
      </c>
      <c r="E157" s="93">
        <v>24257</v>
      </c>
      <c r="F157" s="112">
        <v>1.89</v>
      </c>
      <c r="G157" s="195">
        <v>1.4</v>
      </c>
      <c r="H157" s="191"/>
      <c r="I157" s="191"/>
      <c r="J157" s="191"/>
      <c r="K157" s="65"/>
      <c r="L157" s="113">
        <v>1.4</v>
      </c>
      <c r="M157" s="113">
        <v>1.68</v>
      </c>
      <c r="N157" s="113">
        <v>2.23</v>
      </c>
      <c r="O157" s="114">
        <v>2.57</v>
      </c>
      <c r="P157" s="115"/>
      <c r="Q157" s="116">
        <f t="shared" si="469"/>
        <v>0</v>
      </c>
      <c r="R157" s="115"/>
      <c r="S157" s="115">
        <f t="shared" si="470"/>
        <v>0</v>
      </c>
      <c r="T157" s="115"/>
      <c r="U157" s="116">
        <f t="shared" si="516"/>
        <v>0</v>
      </c>
      <c r="V157" s="115">
        <v>111</v>
      </c>
      <c r="W157" s="116">
        <f t="shared" si="471"/>
        <v>12278236.530142799</v>
      </c>
      <c r="X157" s="115"/>
      <c r="Y157" s="116">
        <f t="shared" si="472"/>
        <v>0</v>
      </c>
      <c r="Z157" s="116"/>
      <c r="AA157" s="116"/>
      <c r="AB157" s="115"/>
      <c r="AC157" s="116">
        <f t="shared" si="473"/>
        <v>0</v>
      </c>
      <c r="AD157" s="115"/>
      <c r="AE157" s="116"/>
      <c r="AF157" s="115"/>
      <c r="AG157" s="116">
        <f t="shared" si="474"/>
        <v>0</v>
      </c>
      <c r="AH157" s="115"/>
      <c r="AI157" s="116"/>
      <c r="AJ157" s="117"/>
      <c r="AK157" s="116">
        <f t="shared" si="475"/>
        <v>0</v>
      </c>
      <c r="AL157" s="115"/>
      <c r="AM157" s="116">
        <f t="shared" si="476"/>
        <v>0</v>
      </c>
      <c r="AN157" s="115"/>
      <c r="AO157" s="115">
        <f t="shared" si="477"/>
        <v>0</v>
      </c>
      <c r="AP157" s="115">
        <v>60</v>
      </c>
      <c r="AQ157" s="116">
        <f t="shared" si="478"/>
        <v>7116724.3593599992</v>
      </c>
      <c r="AR157" s="123">
        <v>0</v>
      </c>
      <c r="AS157" s="116">
        <f t="shared" si="479"/>
        <v>0</v>
      </c>
      <c r="AT157" s="115"/>
      <c r="AU157" s="122">
        <f t="shared" si="480"/>
        <v>0</v>
      </c>
      <c r="AV157" s="115"/>
      <c r="AW157" s="116">
        <f t="shared" si="481"/>
        <v>0</v>
      </c>
      <c r="AX157" s="115"/>
      <c r="AY157" s="115">
        <f t="shared" si="482"/>
        <v>0</v>
      </c>
      <c r="AZ157" s="115"/>
      <c r="BA157" s="116">
        <f t="shared" si="483"/>
        <v>0</v>
      </c>
      <c r="BB157" s="115"/>
      <c r="BC157" s="116">
        <f t="shared" si="484"/>
        <v>0</v>
      </c>
      <c r="BD157" s="115"/>
      <c r="BE157" s="116">
        <f t="shared" si="485"/>
        <v>0</v>
      </c>
      <c r="BF157" s="115"/>
      <c r="BG157" s="116">
        <f t="shared" si="486"/>
        <v>0</v>
      </c>
      <c r="BH157" s="115"/>
      <c r="BI157" s="116">
        <f t="shared" si="487"/>
        <v>0</v>
      </c>
      <c r="BJ157" s="115"/>
      <c r="BK157" s="116">
        <f t="shared" si="488"/>
        <v>0</v>
      </c>
      <c r="BL157" s="115">
        <v>32</v>
      </c>
      <c r="BM157" s="116">
        <f t="shared" si="489"/>
        <v>3450533.0227199993</v>
      </c>
      <c r="BN157" s="115"/>
      <c r="BO157" s="116">
        <f t="shared" si="490"/>
        <v>0</v>
      </c>
      <c r="BP157" s="115">
        <v>0</v>
      </c>
      <c r="BQ157" s="116">
        <f t="shared" si="491"/>
        <v>0</v>
      </c>
      <c r="BR157" s="115"/>
      <c r="BS157" s="116">
        <f t="shared" si="492"/>
        <v>0</v>
      </c>
      <c r="BT157" s="115">
        <v>0</v>
      </c>
      <c r="BU157" s="116">
        <f t="shared" si="493"/>
        <v>0</v>
      </c>
      <c r="BV157" s="115"/>
      <c r="BW157" s="124">
        <f t="shared" si="494"/>
        <v>0</v>
      </c>
      <c r="BX157" s="115"/>
      <c r="BY157" s="116">
        <f t="shared" si="495"/>
        <v>0</v>
      </c>
      <c r="BZ157" s="115">
        <v>1</v>
      </c>
      <c r="CA157" s="116">
        <f t="shared" si="496"/>
        <v>89857.630799999984</v>
      </c>
      <c r="CB157" s="115"/>
      <c r="CC157" s="116">
        <f t="shared" si="497"/>
        <v>0</v>
      </c>
      <c r="CD157" s="115"/>
      <c r="CE157" s="116">
        <f t="shared" si="498"/>
        <v>0</v>
      </c>
      <c r="CF157" s="115"/>
      <c r="CG157" s="116">
        <f t="shared" si="499"/>
        <v>0</v>
      </c>
      <c r="CH157" s="115"/>
      <c r="CI157" s="116">
        <f t="shared" si="500"/>
        <v>0</v>
      </c>
      <c r="CJ157" s="115"/>
      <c r="CK157" s="116">
        <f t="shared" si="501"/>
        <v>0</v>
      </c>
      <c r="CL157" s="115"/>
      <c r="CM157" s="116">
        <f t="shared" si="502"/>
        <v>0</v>
      </c>
      <c r="CN157" s="115">
        <v>0</v>
      </c>
      <c r="CO157" s="116">
        <f t="shared" si="503"/>
        <v>0</v>
      </c>
      <c r="CP157" s="115"/>
      <c r="CQ157" s="116">
        <f t="shared" si="504"/>
        <v>0</v>
      </c>
      <c r="CR157" s="115">
        <v>0</v>
      </c>
      <c r="CS157" s="116">
        <f t="shared" si="505"/>
        <v>0</v>
      </c>
      <c r="CT157" s="115"/>
      <c r="CU157" s="116">
        <f t="shared" si="506"/>
        <v>0</v>
      </c>
      <c r="CV157" s="115"/>
      <c r="CW157" s="116">
        <f t="shared" si="507"/>
        <v>0</v>
      </c>
      <c r="CX157" s="123">
        <v>0</v>
      </c>
      <c r="CY157" s="115">
        <f t="shared" si="508"/>
        <v>0</v>
      </c>
      <c r="CZ157" s="115"/>
      <c r="DA157" s="124">
        <f t="shared" si="509"/>
        <v>0</v>
      </c>
      <c r="DB157" s="115"/>
      <c r="DC157" s="116">
        <f t="shared" si="510"/>
        <v>0</v>
      </c>
      <c r="DD157" s="125"/>
      <c r="DE157" s="115">
        <f t="shared" si="511"/>
        <v>0</v>
      </c>
      <c r="DF157" s="115"/>
      <c r="DG157" s="116">
        <f t="shared" si="512"/>
        <v>0</v>
      </c>
      <c r="DH157" s="115"/>
      <c r="DI157" s="116">
        <f t="shared" si="513"/>
        <v>0</v>
      </c>
      <c r="DJ157" s="115"/>
      <c r="DK157" s="124">
        <f t="shared" si="514"/>
        <v>0</v>
      </c>
      <c r="DL157" s="124"/>
      <c r="DM157" s="124"/>
      <c r="DN157" s="116">
        <f t="shared" si="515"/>
        <v>204</v>
      </c>
      <c r="DO157" s="116">
        <f t="shared" si="515"/>
        <v>22935351.543022797</v>
      </c>
    </row>
    <row r="158" spans="1:119" s="37" customFormat="1" ht="30" customHeight="1" x14ac:dyDescent="0.25">
      <c r="A158" s="89"/>
      <c r="B158" s="109">
        <v>126</v>
      </c>
      <c r="C158" s="154" t="s">
        <v>400</v>
      </c>
      <c r="D158" s="152" t="s">
        <v>401</v>
      </c>
      <c r="E158" s="93">
        <v>24257</v>
      </c>
      <c r="F158" s="112">
        <v>2.56</v>
      </c>
      <c r="G158" s="195">
        <v>1.4</v>
      </c>
      <c r="H158" s="191"/>
      <c r="I158" s="191"/>
      <c r="J158" s="191"/>
      <c r="K158" s="65"/>
      <c r="L158" s="113">
        <v>1.4</v>
      </c>
      <c r="M158" s="113">
        <v>1.68</v>
      </c>
      <c r="N158" s="113">
        <v>2.23</v>
      </c>
      <c r="O158" s="114">
        <v>2.57</v>
      </c>
      <c r="P158" s="115"/>
      <c r="Q158" s="116">
        <f t="shared" si="469"/>
        <v>0</v>
      </c>
      <c r="R158" s="115"/>
      <c r="S158" s="115">
        <f t="shared" si="470"/>
        <v>0</v>
      </c>
      <c r="T158" s="115">
        <v>2</v>
      </c>
      <c r="U158" s="116">
        <f t="shared" si="516"/>
        <v>299654.75491839997</v>
      </c>
      <c r="V158" s="115">
        <v>4</v>
      </c>
      <c r="W158" s="116">
        <f t="shared" si="471"/>
        <v>599309.50983679993</v>
      </c>
      <c r="X158" s="115"/>
      <c r="Y158" s="116">
        <f t="shared" si="472"/>
        <v>0</v>
      </c>
      <c r="Z158" s="116"/>
      <c r="AA158" s="116"/>
      <c r="AB158" s="115"/>
      <c r="AC158" s="116">
        <f t="shared" si="473"/>
        <v>0</v>
      </c>
      <c r="AD158" s="115"/>
      <c r="AE158" s="116"/>
      <c r="AF158" s="115"/>
      <c r="AG158" s="116">
        <f t="shared" si="474"/>
        <v>0</v>
      </c>
      <c r="AH158" s="115"/>
      <c r="AI158" s="116"/>
      <c r="AJ158" s="117"/>
      <c r="AK158" s="116">
        <f t="shared" si="475"/>
        <v>0</v>
      </c>
      <c r="AL158" s="115"/>
      <c r="AM158" s="116">
        <f t="shared" si="476"/>
        <v>0</v>
      </c>
      <c r="AN158" s="115"/>
      <c r="AO158" s="115">
        <f t="shared" si="477"/>
        <v>0</v>
      </c>
      <c r="AP158" s="115">
        <v>2</v>
      </c>
      <c r="AQ158" s="116">
        <f t="shared" si="478"/>
        <v>321319.47724799992</v>
      </c>
      <c r="AR158" s="123">
        <v>0</v>
      </c>
      <c r="AS158" s="116">
        <f t="shared" si="479"/>
        <v>0</v>
      </c>
      <c r="AT158" s="115"/>
      <c r="AU158" s="122">
        <f t="shared" si="480"/>
        <v>0</v>
      </c>
      <c r="AV158" s="115"/>
      <c r="AW158" s="116">
        <f t="shared" si="481"/>
        <v>0</v>
      </c>
      <c r="AX158" s="115"/>
      <c r="AY158" s="115">
        <f t="shared" si="482"/>
        <v>0</v>
      </c>
      <c r="AZ158" s="115"/>
      <c r="BA158" s="116">
        <f t="shared" si="483"/>
        <v>0</v>
      </c>
      <c r="BB158" s="115"/>
      <c r="BC158" s="116">
        <f t="shared" si="484"/>
        <v>0</v>
      </c>
      <c r="BD158" s="115"/>
      <c r="BE158" s="116">
        <f t="shared" si="485"/>
        <v>0</v>
      </c>
      <c r="BF158" s="115"/>
      <c r="BG158" s="116">
        <f t="shared" si="486"/>
        <v>0</v>
      </c>
      <c r="BH158" s="115"/>
      <c r="BI158" s="116">
        <f t="shared" si="487"/>
        <v>0</v>
      </c>
      <c r="BJ158" s="115"/>
      <c r="BK158" s="116">
        <f t="shared" si="488"/>
        <v>0</v>
      </c>
      <c r="BL158" s="115">
        <v>2</v>
      </c>
      <c r="BM158" s="116">
        <f t="shared" si="489"/>
        <v>292108.61567999993</v>
      </c>
      <c r="BN158" s="115"/>
      <c r="BO158" s="116">
        <f t="shared" si="490"/>
        <v>0</v>
      </c>
      <c r="BP158" s="115">
        <v>0</v>
      </c>
      <c r="BQ158" s="116">
        <f t="shared" si="491"/>
        <v>0</v>
      </c>
      <c r="BR158" s="115"/>
      <c r="BS158" s="116">
        <f t="shared" si="492"/>
        <v>0</v>
      </c>
      <c r="BT158" s="115">
        <v>1</v>
      </c>
      <c r="BU158" s="116">
        <f t="shared" si="493"/>
        <v>175265.16940799996</v>
      </c>
      <c r="BV158" s="115"/>
      <c r="BW158" s="124">
        <f t="shared" si="494"/>
        <v>0</v>
      </c>
      <c r="BX158" s="115"/>
      <c r="BY158" s="116">
        <f t="shared" si="495"/>
        <v>0</v>
      </c>
      <c r="BZ158" s="115">
        <v>4</v>
      </c>
      <c r="CA158" s="116">
        <f t="shared" si="496"/>
        <v>486847.6927999999</v>
      </c>
      <c r="CB158" s="115"/>
      <c r="CC158" s="116">
        <f t="shared" si="497"/>
        <v>0</v>
      </c>
      <c r="CD158" s="115"/>
      <c r="CE158" s="116">
        <f t="shared" si="498"/>
        <v>0</v>
      </c>
      <c r="CF158" s="115"/>
      <c r="CG158" s="116">
        <f t="shared" si="499"/>
        <v>0</v>
      </c>
      <c r="CH158" s="115"/>
      <c r="CI158" s="116">
        <f t="shared" si="500"/>
        <v>0</v>
      </c>
      <c r="CJ158" s="115"/>
      <c r="CK158" s="116">
        <f t="shared" si="501"/>
        <v>0</v>
      </c>
      <c r="CL158" s="115"/>
      <c r="CM158" s="116">
        <f t="shared" si="502"/>
        <v>0</v>
      </c>
      <c r="CN158" s="115">
        <v>4</v>
      </c>
      <c r="CO158" s="116">
        <f t="shared" si="503"/>
        <v>438162.92351999989</v>
      </c>
      <c r="CP158" s="115"/>
      <c r="CQ158" s="116">
        <f t="shared" si="504"/>
        <v>0</v>
      </c>
      <c r="CR158" s="115">
        <v>1</v>
      </c>
      <c r="CS158" s="116">
        <f t="shared" si="505"/>
        <v>146054.30783999996</v>
      </c>
      <c r="CT158" s="115">
        <v>5</v>
      </c>
      <c r="CU158" s="116">
        <f t="shared" si="506"/>
        <v>730271.5392</v>
      </c>
      <c r="CV158" s="115"/>
      <c r="CW158" s="116">
        <f t="shared" si="507"/>
        <v>0</v>
      </c>
      <c r="CX158" s="123">
        <v>0</v>
      </c>
      <c r="CY158" s="115">
        <f t="shared" si="508"/>
        <v>0</v>
      </c>
      <c r="CZ158" s="115"/>
      <c r="DA158" s="124">
        <f t="shared" si="509"/>
        <v>0</v>
      </c>
      <c r="DB158" s="115"/>
      <c r="DC158" s="116">
        <f t="shared" si="510"/>
        <v>0</v>
      </c>
      <c r="DD158" s="125"/>
      <c r="DE158" s="115">
        <f t="shared" si="511"/>
        <v>0</v>
      </c>
      <c r="DF158" s="115"/>
      <c r="DG158" s="116">
        <f t="shared" si="512"/>
        <v>0</v>
      </c>
      <c r="DH158" s="115"/>
      <c r="DI158" s="116">
        <f t="shared" si="513"/>
        <v>0</v>
      </c>
      <c r="DJ158" s="115"/>
      <c r="DK158" s="124">
        <f t="shared" si="514"/>
        <v>0</v>
      </c>
      <c r="DL158" s="124"/>
      <c r="DM158" s="124"/>
      <c r="DN158" s="116">
        <f t="shared" si="515"/>
        <v>25</v>
      </c>
      <c r="DO158" s="116">
        <f t="shared" si="515"/>
        <v>3488993.990451199</v>
      </c>
    </row>
    <row r="159" spans="1:119" s="37" customFormat="1" ht="16.5" customHeight="1" x14ac:dyDescent="0.25">
      <c r="A159" s="102">
        <v>18</v>
      </c>
      <c r="B159" s="153"/>
      <c r="C159" s="92"/>
      <c r="D159" s="153" t="s">
        <v>402</v>
      </c>
      <c r="E159" s="103">
        <v>24257</v>
      </c>
      <c r="F159" s="136">
        <v>1.69</v>
      </c>
      <c r="G159" s="104"/>
      <c r="H159" s="101"/>
      <c r="I159" s="101"/>
      <c r="J159" s="101"/>
      <c r="K159" s="105"/>
      <c r="L159" s="106">
        <v>1.4</v>
      </c>
      <c r="M159" s="106">
        <v>1.68</v>
      </c>
      <c r="N159" s="106">
        <v>2.23</v>
      </c>
      <c r="O159" s="107">
        <v>2.57</v>
      </c>
      <c r="P159" s="100">
        <f>SUM(P160:P162)</f>
        <v>361</v>
      </c>
      <c r="Q159" s="100">
        <f t="shared" ref="Q159:CB159" si="517">SUM(Q160:Q162)</f>
        <v>23057108.089400001</v>
      </c>
      <c r="R159" s="100">
        <f t="shared" si="517"/>
        <v>2</v>
      </c>
      <c r="S159" s="100">
        <f t="shared" si="517"/>
        <v>124021.18959999998</v>
      </c>
      <c r="T159" s="100">
        <f t="shared" si="517"/>
        <v>67</v>
      </c>
      <c r="U159" s="100">
        <f t="shared" si="517"/>
        <v>4781182.2433059998</v>
      </c>
      <c r="V159" s="100">
        <f t="shared" si="517"/>
        <v>1</v>
      </c>
      <c r="W159" s="100">
        <f t="shared" si="517"/>
        <v>69395.492907999986</v>
      </c>
      <c r="X159" s="100">
        <f t="shared" si="517"/>
        <v>0</v>
      </c>
      <c r="Y159" s="100">
        <f t="shared" si="517"/>
        <v>0</v>
      </c>
      <c r="Z159" s="100"/>
      <c r="AA159" s="100"/>
      <c r="AB159" s="100">
        <f t="shared" si="517"/>
        <v>0</v>
      </c>
      <c r="AC159" s="100">
        <f t="shared" si="517"/>
        <v>0</v>
      </c>
      <c r="AD159" s="100">
        <f t="shared" si="517"/>
        <v>0</v>
      </c>
      <c r="AE159" s="100">
        <f t="shared" si="517"/>
        <v>0</v>
      </c>
      <c r="AF159" s="100">
        <f t="shared" si="517"/>
        <v>168</v>
      </c>
      <c r="AG159" s="100">
        <f t="shared" si="517"/>
        <v>10546657.367400002</v>
      </c>
      <c r="AH159" s="100">
        <f t="shared" si="517"/>
        <v>0</v>
      </c>
      <c r="AI159" s="100">
        <f t="shared" si="517"/>
        <v>0</v>
      </c>
      <c r="AJ159" s="100">
        <f t="shared" si="517"/>
        <v>0</v>
      </c>
      <c r="AK159" s="100">
        <f t="shared" si="517"/>
        <v>0</v>
      </c>
      <c r="AL159" s="100">
        <f t="shared" si="517"/>
        <v>0</v>
      </c>
      <c r="AM159" s="100">
        <f t="shared" si="517"/>
        <v>0</v>
      </c>
      <c r="AN159" s="100">
        <f t="shared" si="517"/>
        <v>0</v>
      </c>
      <c r="AO159" s="100">
        <f t="shared" si="517"/>
        <v>0</v>
      </c>
      <c r="AP159" s="100">
        <f t="shared" si="517"/>
        <v>0</v>
      </c>
      <c r="AQ159" s="100">
        <f t="shared" si="517"/>
        <v>0</v>
      </c>
      <c r="AR159" s="100">
        <f t="shared" si="517"/>
        <v>0</v>
      </c>
      <c r="AS159" s="100">
        <f t="shared" si="517"/>
        <v>0</v>
      </c>
      <c r="AT159" s="100">
        <f t="shared" si="517"/>
        <v>0</v>
      </c>
      <c r="AU159" s="100">
        <f t="shared" si="517"/>
        <v>0</v>
      </c>
      <c r="AV159" s="100">
        <f t="shared" si="517"/>
        <v>0</v>
      </c>
      <c r="AW159" s="100">
        <f t="shared" si="517"/>
        <v>0</v>
      </c>
      <c r="AX159" s="100">
        <f t="shared" si="517"/>
        <v>0</v>
      </c>
      <c r="AY159" s="100">
        <f t="shared" si="517"/>
        <v>0</v>
      </c>
      <c r="AZ159" s="100">
        <f t="shared" si="517"/>
        <v>0</v>
      </c>
      <c r="BA159" s="100">
        <f t="shared" si="517"/>
        <v>0</v>
      </c>
      <c r="BB159" s="100">
        <f t="shared" si="517"/>
        <v>0</v>
      </c>
      <c r="BC159" s="100">
        <f t="shared" si="517"/>
        <v>0</v>
      </c>
      <c r="BD159" s="100">
        <f t="shared" si="517"/>
        <v>0</v>
      </c>
      <c r="BE159" s="100">
        <f t="shared" si="517"/>
        <v>0</v>
      </c>
      <c r="BF159" s="100">
        <f t="shared" si="517"/>
        <v>0</v>
      </c>
      <c r="BG159" s="100">
        <f t="shared" si="517"/>
        <v>0</v>
      </c>
      <c r="BH159" s="100">
        <f t="shared" si="517"/>
        <v>0</v>
      </c>
      <c r="BI159" s="100">
        <f t="shared" si="517"/>
        <v>0</v>
      </c>
      <c r="BJ159" s="100">
        <f t="shared" si="517"/>
        <v>0</v>
      </c>
      <c r="BK159" s="100">
        <f t="shared" si="517"/>
        <v>0</v>
      </c>
      <c r="BL159" s="100">
        <f t="shared" si="517"/>
        <v>9</v>
      </c>
      <c r="BM159" s="100">
        <f t="shared" si="517"/>
        <v>627169.58639999991</v>
      </c>
      <c r="BN159" s="100">
        <f t="shared" si="517"/>
        <v>0</v>
      </c>
      <c r="BO159" s="100">
        <f t="shared" si="517"/>
        <v>0</v>
      </c>
      <c r="BP159" s="100">
        <f t="shared" si="517"/>
        <v>8</v>
      </c>
      <c r="BQ159" s="100">
        <f t="shared" si="517"/>
        <v>541183.3727999999</v>
      </c>
      <c r="BR159" s="100">
        <f t="shared" si="517"/>
        <v>0</v>
      </c>
      <c r="BS159" s="100">
        <f t="shared" si="517"/>
        <v>0</v>
      </c>
      <c r="BT159" s="100">
        <f t="shared" si="517"/>
        <v>0</v>
      </c>
      <c r="BU159" s="100">
        <f t="shared" si="517"/>
        <v>0</v>
      </c>
      <c r="BV159" s="100">
        <f t="shared" si="517"/>
        <v>0</v>
      </c>
      <c r="BW159" s="100">
        <f t="shared" si="517"/>
        <v>0</v>
      </c>
      <c r="BX159" s="100">
        <f t="shared" si="517"/>
        <v>0</v>
      </c>
      <c r="BY159" s="100">
        <f t="shared" si="517"/>
        <v>0</v>
      </c>
      <c r="BZ159" s="100">
        <f t="shared" si="517"/>
        <v>0</v>
      </c>
      <c r="CA159" s="100">
        <f t="shared" si="517"/>
        <v>0</v>
      </c>
      <c r="CB159" s="100">
        <f t="shared" si="517"/>
        <v>0</v>
      </c>
      <c r="CC159" s="100">
        <f t="shared" ref="CC159:DO159" si="518">SUM(CC160:CC162)</f>
        <v>0</v>
      </c>
      <c r="CD159" s="100">
        <f t="shared" si="518"/>
        <v>7</v>
      </c>
      <c r="CE159" s="100">
        <f t="shared" si="518"/>
        <v>479648.21519999998</v>
      </c>
      <c r="CF159" s="100">
        <f t="shared" si="518"/>
        <v>0</v>
      </c>
      <c r="CG159" s="100">
        <f t="shared" si="518"/>
        <v>0</v>
      </c>
      <c r="CH159" s="100">
        <f t="shared" si="518"/>
        <v>0</v>
      </c>
      <c r="CI159" s="100">
        <f t="shared" si="518"/>
        <v>0</v>
      </c>
      <c r="CJ159" s="100">
        <f t="shared" si="518"/>
        <v>0</v>
      </c>
      <c r="CK159" s="100">
        <f t="shared" si="518"/>
        <v>0</v>
      </c>
      <c r="CL159" s="100">
        <f t="shared" si="518"/>
        <v>0</v>
      </c>
      <c r="CM159" s="100">
        <f t="shared" si="518"/>
        <v>0</v>
      </c>
      <c r="CN159" s="100">
        <f t="shared" si="518"/>
        <v>6</v>
      </c>
      <c r="CO159" s="100">
        <f t="shared" si="518"/>
        <v>307472.02919999999</v>
      </c>
      <c r="CP159" s="100">
        <f t="shared" si="518"/>
        <v>0</v>
      </c>
      <c r="CQ159" s="100">
        <f t="shared" si="518"/>
        <v>0</v>
      </c>
      <c r="CR159" s="100">
        <f t="shared" si="518"/>
        <v>8</v>
      </c>
      <c r="CS159" s="100">
        <f t="shared" si="518"/>
        <v>549333.72479999997</v>
      </c>
      <c r="CT159" s="100">
        <f t="shared" si="518"/>
        <v>0</v>
      </c>
      <c r="CU159" s="100">
        <f t="shared" si="518"/>
        <v>0</v>
      </c>
      <c r="CV159" s="100">
        <f t="shared" si="518"/>
        <v>140</v>
      </c>
      <c r="CW159" s="100">
        <f t="shared" si="518"/>
        <v>9613340.1840000004</v>
      </c>
      <c r="CX159" s="100">
        <f t="shared" si="518"/>
        <v>0</v>
      </c>
      <c r="CY159" s="100">
        <f t="shared" si="518"/>
        <v>0</v>
      </c>
      <c r="CZ159" s="100">
        <f t="shared" si="518"/>
        <v>0</v>
      </c>
      <c r="DA159" s="100">
        <f t="shared" si="518"/>
        <v>0</v>
      </c>
      <c r="DB159" s="100">
        <f t="shared" si="518"/>
        <v>0</v>
      </c>
      <c r="DC159" s="100">
        <f t="shared" si="518"/>
        <v>0</v>
      </c>
      <c r="DD159" s="100">
        <f t="shared" si="518"/>
        <v>0</v>
      </c>
      <c r="DE159" s="100">
        <f t="shared" si="518"/>
        <v>0</v>
      </c>
      <c r="DF159" s="100">
        <f t="shared" si="518"/>
        <v>0</v>
      </c>
      <c r="DG159" s="100">
        <f t="shared" si="518"/>
        <v>0</v>
      </c>
      <c r="DH159" s="100">
        <f t="shared" si="518"/>
        <v>2</v>
      </c>
      <c r="DI159" s="100">
        <f t="shared" si="518"/>
        <v>147998.74896</v>
      </c>
      <c r="DJ159" s="100">
        <f t="shared" si="518"/>
        <v>7</v>
      </c>
      <c r="DK159" s="100">
        <f t="shared" si="518"/>
        <v>591985.29304000002</v>
      </c>
      <c r="DL159" s="100">
        <f t="shared" si="518"/>
        <v>0</v>
      </c>
      <c r="DM159" s="100">
        <f t="shared" si="518"/>
        <v>0</v>
      </c>
      <c r="DN159" s="100">
        <f t="shared" si="518"/>
        <v>786</v>
      </c>
      <c r="DO159" s="100">
        <f t="shared" si="518"/>
        <v>51436495.537013993</v>
      </c>
    </row>
    <row r="160" spans="1:119" s="37" customFormat="1" ht="18.75" customHeight="1" x14ac:dyDescent="0.25">
      <c r="A160" s="89"/>
      <c r="B160" s="202">
        <v>127</v>
      </c>
      <c r="C160" s="110" t="s">
        <v>403</v>
      </c>
      <c r="D160" s="152" t="s">
        <v>404</v>
      </c>
      <c r="E160" s="93">
        <v>24257</v>
      </c>
      <c r="F160" s="112">
        <v>1.66</v>
      </c>
      <c r="G160" s="192">
        <v>1</v>
      </c>
      <c r="H160" s="191"/>
      <c r="I160" s="191"/>
      <c r="J160" s="191"/>
      <c r="K160" s="65"/>
      <c r="L160" s="113">
        <v>1.4</v>
      </c>
      <c r="M160" s="113">
        <v>1.68</v>
      </c>
      <c r="N160" s="113">
        <v>2.23</v>
      </c>
      <c r="O160" s="114">
        <v>2.57</v>
      </c>
      <c r="P160" s="115">
        <v>160</v>
      </c>
      <c r="Q160" s="116">
        <f>(P160*$E160*$F160*$G160*$L160*$Q$13)</f>
        <v>9921695.1679999996</v>
      </c>
      <c r="R160" s="115">
        <v>2</v>
      </c>
      <c r="S160" s="115">
        <f>(R160*$E160*$F160*$G160*$L160*$S$13)</f>
        <v>124021.18959999998</v>
      </c>
      <c r="T160" s="115">
        <v>4</v>
      </c>
      <c r="U160" s="116">
        <f>(T160*$E160*$F160*$G160*$L160*$U$13)</f>
        <v>277581.97163199994</v>
      </c>
      <c r="V160" s="115">
        <v>1</v>
      </c>
      <c r="W160" s="116">
        <f>(V160*$E160*$F160*$G160*$L160*$W$13)</f>
        <v>69395.492907999986</v>
      </c>
      <c r="X160" s="115">
        <v>0</v>
      </c>
      <c r="Y160" s="116">
        <f>(X160*$E160*$F160*$G160*$L160*$Y$13)</f>
        <v>0</v>
      </c>
      <c r="Z160" s="116"/>
      <c r="AA160" s="116"/>
      <c r="AB160" s="115"/>
      <c r="AC160" s="116">
        <f>(AB160*$E160*$F160*$G160*$L160*$AC$13)</f>
        <v>0</v>
      </c>
      <c r="AD160" s="115"/>
      <c r="AE160" s="116"/>
      <c r="AF160" s="115">
        <v>132</v>
      </c>
      <c r="AG160" s="116">
        <f>(AF160*$E160*$F160*$G160*$L160*$AG$13)</f>
        <v>8185398.5136000002</v>
      </c>
      <c r="AH160" s="115"/>
      <c r="AI160" s="116"/>
      <c r="AJ160" s="117"/>
      <c r="AK160" s="116">
        <f>(AJ160*$E160*$F160*$G160*$L160*$AK$13)</f>
        <v>0</v>
      </c>
      <c r="AL160" s="115"/>
      <c r="AM160" s="116">
        <f>(AL160*$E160*$F160*$G160*$L160*$AM$13)</f>
        <v>0</v>
      </c>
      <c r="AN160" s="115"/>
      <c r="AO160" s="115">
        <f>(AN160*$E160*$F160*$G160*$L160*$AO$13)</f>
        <v>0</v>
      </c>
      <c r="AP160" s="115"/>
      <c r="AQ160" s="116">
        <f>(AP160*$E160*$F160*$G160*$M160*$AQ$13)</f>
        <v>0</v>
      </c>
      <c r="AR160" s="123">
        <v>0</v>
      </c>
      <c r="AS160" s="116">
        <f>(AR160*$E160*$F160*$G160*$M160*$AS$13)</f>
        <v>0</v>
      </c>
      <c r="AT160" s="115"/>
      <c r="AU160" s="122">
        <f>(AT160*$E160*$F160*$G160*$M160*$AU$13)</f>
        <v>0</v>
      </c>
      <c r="AV160" s="115"/>
      <c r="AW160" s="116">
        <f>(AV160*$E160*$F160*$G160*$L160*$AW$13)</f>
        <v>0</v>
      </c>
      <c r="AX160" s="115"/>
      <c r="AY160" s="115">
        <f>(AX160*$E160*$F160*$G160*$L160*$AY$13)</f>
        <v>0</v>
      </c>
      <c r="AZ160" s="115"/>
      <c r="BA160" s="116">
        <f>(AZ160*$E160*$F160*$G160*$L160*$BA$13)</f>
        <v>0</v>
      </c>
      <c r="BB160" s="115">
        <v>0</v>
      </c>
      <c r="BC160" s="116">
        <f>(BB160*$E160*$F160*$G160*$L160*$BC$13)</f>
        <v>0</v>
      </c>
      <c r="BD160" s="115">
        <v>0</v>
      </c>
      <c r="BE160" s="116">
        <f>(BD160*$E160*$F160*$G160*$L160*$BE$13)</f>
        <v>0</v>
      </c>
      <c r="BF160" s="115">
        <v>0</v>
      </c>
      <c r="BG160" s="116">
        <f>(BF160*$E160*$F160*$G160*$L160*$BG$13)</f>
        <v>0</v>
      </c>
      <c r="BH160" s="115"/>
      <c r="BI160" s="116">
        <f>(BH160*$E160*$F160*$G160*$L160*$BI$13)</f>
        <v>0</v>
      </c>
      <c r="BJ160" s="115"/>
      <c r="BK160" s="116">
        <f>(BJ160*$E160*$F160*$G160*$M160*$BK$13)</f>
        <v>0</v>
      </c>
      <c r="BL160" s="115">
        <v>0</v>
      </c>
      <c r="BM160" s="116">
        <f>(BL160*$E160*$F160*$G160*$M160*$BM$13)</f>
        <v>0</v>
      </c>
      <c r="BN160" s="115">
        <v>0</v>
      </c>
      <c r="BO160" s="116">
        <f>(BN160*$E160*$F160*$G160*$M160*$BO$13)</f>
        <v>0</v>
      </c>
      <c r="BP160" s="115">
        <v>8</v>
      </c>
      <c r="BQ160" s="116">
        <f>(BP160*$E160*$F160*$G160*$M160*$BQ$13)</f>
        <v>541183.3727999999</v>
      </c>
      <c r="BR160" s="115"/>
      <c r="BS160" s="116">
        <f>(BR160*$E160*$F160*$G160*$M160*$BS$13)</f>
        <v>0</v>
      </c>
      <c r="BT160" s="115"/>
      <c r="BU160" s="116">
        <f>(BT160*$E160*$F160*$G160*$M160*$BU$13)</f>
        <v>0</v>
      </c>
      <c r="BV160" s="115"/>
      <c r="BW160" s="124">
        <f>(BV160*$E160*$F160*$G160*$M160*$BW$13)</f>
        <v>0</v>
      </c>
      <c r="BX160" s="115">
        <v>0</v>
      </c>
      <c r="BY160" s="116">
        <f>(BX160*$E160*$F160*$G160*$L160*$BY$13)</f>
        <v>0</v>
      </c>
      <c r="BZ160" s="115">
        <v>0</v>
      </c>
      <c r="CA160" s="116">
        <f>(BZ160*$E160*$F160*$G160*$L160*$CA$13)</f>
        <v>0</v>
      </c>
      <c r="CB160" s="115">
        <v>0</v>
      </c>
      <c r="CC160" s="116">
        <f>(CB160*$E160*$F160*$G160*$L160*$CC$13)</f>
        <v>0</v>
      </c>
      <c r="CD160" s="115">
        <v>4</v>
      </c>
      <c r="CE160" s="116">
        <f>(CD160*$E160*$F160*$G160*$M160*$CE$13)</f>
        <v>270591.68639999995</v>
      </c>
      <c r="CF160" s="115">
        <v>0</v>
      </c>
      <c r="CG160" s="116">
        <f>(CF160*$E160*$F160*$G160*$L160*$CG$13)</f>
        <v>0</v>
      </c>
      <c r="CH160" s="115"/>
      <c r="CI160" s="116">
        <f>(CH160*$E160*$F160*$G160*$L160*$CI$13)</f>
        <v>0</v>
      </c>
      <c r="CJ160" s="115"/>
      <c r="CK160" s="116">
        <f>(CJ160*$E160*$F160*$G160*$L160*$CK$13)</f>
        <v>0</v>
      </c>
      <c r="CL160" s="115"/>
      <c r="CM160" s="116">
        <f>(CL160*$E160*$F160*$G160*$L160*$CM$13)</f>
        <v>0</v>
      </c>
      <c r="CN160" s="115">
        <v>4</v>
      </c>
      <c r="CO160" s="116">
        <f>(CN160*$E160*$F160*$G160*$L160*$CO$13)</f>
        <v>202943.76479999998</v>
      </c>
      <c r="CP160" s="115"/>
      <c r="CQ160" s="116">
        <f>(CP160*$E160*$F160*$G160*$L160*$CQ$13)</f>
        <v>0</v>
      </c>
      <c r="CR160" s="120">
        <v>4</v>
      </c>
      <c r="CS160" s="116">
        <f>(CR160*$E160*$F160*$G160*$M160*$CS$13)</f>
        <v>270591.68639999995</v>
      </c>
      <c r="CT160" s="115"/>
      <c r="CU160" s="116">
        <f>(CT160*$E160*$F160*$G160*$M160*$CU$13)</f>
        <v>0</v>
      </c>
      <c r="CV160" s="115">
        <v>70</v>
      </c>
      <c r="CW160" s="116">
        <f>(CV160*$E160*$F160*$G160*$M160*$CW$13)</f>
        <v>4735354.5120000001</v>
      </c>
      <c r="CX160" s="123">
        <v>0</v>
      </c>
      <c r="CY160" s="115">
        <f>(CX160*$E160*$F160*$G160*$M160*$CY$13)</f>
        <v>0</v>
      </c>
      <c r="CZ160" s="115">
        <v>0</v>
      </c>
      <c r="DA160" s="124">
        <f>(CZ160*$E160*$F160*$G160*$M160*$DA$13)</f>
        <v>0</v>
      </c>
      <c r="DB160" s="115"/>
      <c r="DC160" s="116">
        <f>(DB160*$E160*$F160*$G160*$M160*$DC$13)</f>
        <v>0</v>
      </c>
      <c r="DD160" s="125"/>
      <c r="DE160" s="115">
        <f>(DD160*$E160*$F160*$G160*$M160*$DE$13)</f>
        <v>0</v>
      </c>
      <c r="DF160" s="115"/>
      <c r="DG160" s="116">
        <f>(DF160*$E160*$F160*$G160*$M160*$DG$13)</f>
        <v>0</v>
      </c>
      <c r="DH160" s="115"/>
      <c r="DI160" s="116">
        <f>(DH160*$E160*$F160*$G160*$N160*$DI$13)</f>
        <v>0</v>
      </c>
      <c r="DJ160" s="115">
        <v>2</v>
      </c>
      <c r="DK160" s="124">
        <f>(DJ160*$E160*$F160*$G160*$O160*$DK$13)</f>
        <v>165576.34143999999</v>
      </c>
      <c r="DL160" s="124"/>
      <c r="DM160" s="124"/>
      <c r="DN160" s="116">
        <f t="shared" ref="DN160:DO162" si="519">SUM(P160,R160,T160,V160,X160,Z160,AB160,AD160,AF160,AH160,AJ160,AL160,AR160,AV160,AX160,CB160,AN160,BB160,BD160,BF160,CP160,BH160,BJ160,AP160,BN160,AT160,CR160,BP160,CT160,BR160,BT160,BV160,CD160,BX160,BZ160,CF160,CH160,CJ160,CL160,CN160,CV160,CX160,BL160,AZ160,CZ160,DB160,DD160,DF160,DH160,DJ160,DL160)</f>
        <v>391</v>
      </c>
      <c r="DO160" s="116">
        <f t="shared" si="519"/>
        <v>24764333.699579999</v>
      </c>
    </row>
    <row r="161" spans="1:120" s="37" customFormat="1" ht="30" customHeight="1" x14ac:dyDescent="0.25">
      <c r="A161" s="89"/>
      <c r="B161" s="202">
        <v>128</v>
      </c>
      <c r="C161" s="110" t="s">
        <v>405</v>
      </c>
      <c r="D161" s="152" t="s">
        <v>406</v>
      </c>
      <c r="E161" s="93">
        <v>24257</v>
      </c>
      <c r="F161" s="112">
        <v>1.82</v>
      </c>
      <c r="G161" s="131">
        <v>1</v>
      </c>
      <c r="H161" s="101"/>
      <c r="I161" s="101"/>
      <c r="J161" s="101"/>
      <c r="K161" s="65"/>
      <c r="L161" s="113">
        <v>1.4</v>
      </c>
      <c r="M161" s="113">
        <v>1.68</v>
      </c>
      <c r="N161" s="113">
        <v>2.23</v>
      </c>
      <c r="O161" s="114">
        <v>2.57</v>
      </c>
      <c r="P161" s="115">
        <v>72</v>
      </c>
      <c r="Q161" s="116">
        <f>(P161*$E161*$F161*$G161*$L161*$Q$13)</f>
        <v>4895101.4112</v>
      </c>
      <c r="R161" s="115"/>
      <c r="S161" s="115">
        <f>(R161*$E161*$F161*$G161*$L161*$S$13)</f>
        <v>0</v>
      </c>
      <c r="T161" s="115"/>
      <c r="U161" s="116">
        <f>(T161*$E161*$F161*$G161*$L161*$U$13)</f>
        <v>0</v>
      </c>
      <c r="V161" s="115"/>
      <c r="W161" s="116">
        <f>(V161*$E161*$F161*$G161*$L161*$W$13)</f>
        <v>0</v>
      </c>
      <c r="X161" s="115"/>
      <c r="Y161" s="116">
        <f>(X161*$E161*$F161*$G161*$L161*$Y$13)</f>
        <v>0</v>
      </c>
      <c r="Z161" s="116"/>
      <c r="AA161" s="116"/>
      <c r="AB161" s="115"/>
      <c r="AC161" s="116">
        <f>(AB161*$E161*$F161*$G161*$L161*$AC$13)</f>
        <v>0</v>
      </c>
      <c r="AD161" s="115"/>
      <c r="AE161" s="116"/>
      <c r="AF161" s="115">
        <v>15</v>
      </c>
      <c r="AG161" s="116">
        <f>(AF161*$E161*$F161*$G161*$L161*$AG$13)</f>
        <v>1019812.794</v>
      </c>
      <c r="AH161" s="115"/>
      <c r="AI161" s="116"/>
      <c r="AJ161" s="117"/>
      <c r="AK161" s="116">
        <f>(AJ161*$E161*$F161*$G161*$L161*$AK$13)</f>
        <v>0</v>
      </c>
      <c r="AL161" s="115"/>
      <c r="AM161" s="116">
        <f>(AL161*$E161*$F161*$G161*$L161*$AM$13)</f>
        <v>0</v>
      </c>
      <c r="AN161" s="115"/>
      <c r="AO161" s="115">
        <f>(AN161*$E161*$F161*$G161*$L161*$AO$13)</f>
        <v>0</v>
      </c>
      <c r="AP161" s="115"/>
      <c r="AQ161" s="116">
        <f>(AP161*$E161*$F161*$G161*$M161*$AQ$13)</f>
        <v>0</v>
      </c>
      <c r="AR161" s="123">
        <v>0</v>
      </c>
      <c r="AS161" s="116">
        <f>(AR161*$E161*$F161*$G161*$M161*$AS$13)</f>
        <v>0</v>
      </c>
      <c r="AT161" s="115"/>
      <c r="AU161" s="122">
        <f>(AT161*$E161*$F161*$G161*$M161*$AU$13)</f>
        <v>0</v>
      </c>
      <c r="AV161" s="115"/>
      <c r="AW161" s="116">
        <f>(AV161*$E161*$F161*$G161*$L161*$AW$13)</f>
        <v>0</v>
      </c>
      <c r="AX161" s="115"/>
      <c r="AY161" s="115">
        <f>(AX161*$E161*$F161*$G161*$L161*$AY$13)</f>
        <v>0</v>
      </c>
      <c r="AZ161" s="115"/>
      <c r="BA161" s="116">
        <f>(AZ161*$E161*$F161*$G161*$L161*$BA$13)</f>
        <v>0</v>
      </c>
      <c r="BB161" s="115"/>
      <c r="BC161" s="116">
        <f>(BB161*$E161*$F161*$G161*$L161*$BC$13)</f>
        <v>0</v>
      </c>
      <c r="BD161" s="115"/>
      <c r="BE161" s="116">
        <f>(BD161*$E161*$F161*$G161*$L161*$BE$13)</f>
        <v>0</v>
      </c>
      <c r="BF161" s="115"/>
      <c r="BG161" s="116">
        <f>(BF161*$E161*$F161*$G161*$L161*$BG$13)</f>
        <v>0</v>
      </c>
      <c r="BH161" s="115"/>
      <c r="BI161" s="116">
        <f>(BH161*$E161*$F161*$G161*$L161*$BI$13)</f>
        <v>0</v>
      </c>
      <c r="BJ161" s="115"/>
      <c r="BK161" s="116">
        <f>(BJ161*$E161*$F161*$G161*$M161*$BK$13)</f>
        <v>0</v>
      </c>
      <c r="BL161" s="115"/>
      <c r="BM161" s="116">
        <f>(BL161*$E161*$F161*$G161*$M161*$BM$13)</f>
        <v>0</v>
      </c>
      <c r="BN161" s="115"/>
      <c r="BO161" s="116">
        <f>(BN161*$E161*$F161*$G161*$M161*$BO$13)</f>
        <v>0</v>
      </c>
      <c r="BP161" s="115"/>
      <c r="BQ161" s="116">
        <f>(BP161*$E161*$F161*$G161*$M161*$BQ$13)</f>
        <v>0</v>
      </c>
      <c r="BR161" s="115"/>
      <c r="BS161" s="116">
        <f>(BR161*$E161*$F161*$G161*$M161*$BS$13)</f>
        <v>0</v>
      </c>
      <c r="BT161" s="115"/>
      <c r="BU161" s="116">
        <f>(BT161*$E161*$F161*$G161*$M161*$BU$13)</f>
        <v>0</v>
      </c>
      <c r="BV161" s="115"/>
      <c r="BW161" s="124">
        <f>(BV161*$E161*$F161*$G161*$M161*$BW$13)</f>
        <v>0</v>
      </c>
      <c r="BX161" s="115"/>
      <c r="BY161" s="116">
        <f>(BX161*$E161*$F161*$G161*$L161*$BY$13)</f>
        <v>0</v>
      </c>
      <c r="BZ161" s="115"/>
      <c r="CA161" s="116">
        <f>(BZ161*$E161*$F161*$G161*$L161*$CA$13)</f>
        <v>0</v>
      </c>
      <c r="CB161" s="115"/>
      <c r="CC161" s="116">
        <f>(CB161*$E161*$F161*$G161*$L161*$CC$13)</f>
        <v>0</v>
      </c>
      <c r="CD161" s="115"/>
      <c r="CE161" s="116">
        <f>(CD161*$E161*$F161*$G161*$M161*$CE$13)</f>
        <v>0</v>
      </c>
      <c r="CF161" s="115"/>
      <c r="CG161" s="116">
        <f>(CF161*$E161*$F161*$G161*$L161*$CG$13)</f>
        <v>0</v>
      </c>
      <c r="CH161" s="115"/>
      <c r="CI161" s="116">
        <f>(CH161*$E161*$F161*$G161*$L161*$CI$13)</f>
        <v>0</v>
      </c>
      <c r="CJ161" s="115"/>
      <c r="CK161" s="116">
        <f>(CJ161*$E161*$F161*$G161*$L161*$CK$13)</f>
        <v>0</v>
      </c>
      <c r="CL161" s="115"/>
      <c r="CM161" s="116">
        <f>(CL161*$E161*$F161*$G161*$L161*$CM$13)</f>
        <v>0</v>
      </c>
      <c r="CN161" s="115"/>
      <c r="CO161" s="116">
        <f>(CN161*$E161*$F161*$G161*$L161*$CO$13)</f>
        <v>0</v>
      </c>
      <c r="CP161" s="115"/>
      <c r="CQ161" s="116">
        <f>(CP161*$E161*$F161*$G161*$L161*$CQ$13)</f>
        <v>0</v>
      </c>
      <c r="CR161" s="120"/>
      <c r="CS161" s="116">
        <f>(CR161*$E161*$F161*$G161*$M161*$CS$13)</f>
        <v>0</v>
      </c>
      <c r="CT161" s="115"/>
      <c r="CU161" s="116">
        <f>(CT161*$E161*$F161*$G161*$M161*$CU$13)</f>
        <v>0</v>
      </c>
      <c r="CV161" s="115"/>
      <c r="CW161" s="116">
        <f>(CV161*$E161*$F161*$G161*$M161*$CW$13)</f>
        <v>0</v>
      </c>
      <c r="CX161" s="123">
        <v>0</v>
      </c>
      <c r="CY161" s="115">
        <f>(CX161*$E161*$F161*$G161*$M161*$CY$13)</f>
        <v>0</v>
      </c>
      <c r="CZ161" s="115"/>
      <c r="DA161" s="124">
        <f>(CZ161*$E161*$F161*$G161*$M161*$DA$13)</f>
        <v>0</v>
      </c>
      <c r="DB161" s="115"/>
      <c r="DC161" s="116">
        <f>(DB161*$E161*$F161*$G161*$M161*$DC$13)</f>
        <v>0</v>
      </c>
      <c r="DD161" s="125"/>
      <c r="DE161" s="115">
        <f>(DD161*$E161*$F161*$G161*$M161*$DE$13)</f>
        <v>0</v>
      </c>
      <c r="DF161" s="115"/>
      <c r="DG161" s="116">
        <f>(DF161*$E161*$F161*$G161*$M161*$DG$13)</f>
        <v>0</v>
      </c>
      <c r="DH161" s="115"/>
      <c r="DI161" s="116">
        <f>(DH161*$E161*$F161*$G161*$N161*$DI$13)</f>
        <v>0</v>
      </c>
      <c r="DJ161" s="115"/>
      <c r="DK161" s="124">
        <f>(DJ161*$E161*$F161*$G161*$O161*$DK$13)</f>
        <v>0</v>
      </c>
      <c r="DL161" s="124"/>
      <c r="DM161" s="124"/>
      <c r="DN161" s="116">
        <f t="shared" si="519"/>
        <v>87</v>
      </c>
      <c r="DO161" s="116">
        <f t="shared" si="519"/>
        <v>5914914.2051999997</v>
      </c>
    </row>
    <row r="162" spans="1:120" s="37" customFormat="1" ht="19.5" customHeight="1" x14ac:dyDescent="0.25">
      <c r="A162" s="89"/>
      <c r="B162" s="202">
        <v>129</v>
      </c>
      <c r="C162" s="110" t="s">
        <v>407</v>
      </c>
      <c r="D162" s="152" t="s">
        <v>408</v>
      </c>
      <c r="E162" s="93">
        <v>24257</v>
      </c>
      <c r="F162" s="112">
        <v>1.71</v>
      </c>
      <c r="G162" s="131">
        <v>1</v>
      </c>
      <c r="H162" s="101"/>
      <c r="I162" s="101"/>
      <c r="J162" s="101"/>
      <c r="K162" s="65"/>
      <c r="L162" s="113">
        <v>1.4</v>
      </c>
      <c r="M162" s="113">
        <v>1.68</v>
      </c>
      <c r="N162" s="113">
        <v>2.23</v>
      </c>
      <c r="O162" s="114">
        <v>2.57</v>
      </c>
      <c r="P162" s="115">
        <v>129</v>
      </c>
      <c r="Q162" s="116">
        <f>(P162*$E162*$F162*$G162*$L162*$Q$13)</f>
        <v>8240311.5102000004</v>
      </c>
      <c r="R162" s="115"/>
      <c r="S162" s="115">
        <f>(R162*$E162*$F162*$G162*$L162*$S$13)</f>
        <v>0</v>
      </c>
      <c r="T162" s="115">
        <v>63</v>
      </c>
      <c r="U162" s="116">
        <f>(T162*$E162*$F162*$G162*$L162*$U$13)</f>
        <v>4503600.2716739997</v>
      </c>
      <c r="V162" s="115"/>
      <c r="W162" s="116">
        <f>(V162*$E162*$F162*$G162*$L162*$W$13)</f>
        <v>0</v>
      </c>
      <c r="X162" s="115">
        <v>0</v>
      </c>
      <c r="Y162" s="116">
        <f>(X162*$E162*$F162*$G162*$L162*$Y$13)</f>
        <v>0</v>
      </c>
      <c r="Z162" s="116"/>
      <c r="AA162" s="116"/>
      <c r="AB162" s="115"/>
      <c r="AC162" s="116">
        <f>(AB162*$E162*$F162*$G162*$L162*$AC$13)</f>
        <v>0</v>
      </c>
      <c r="AD162" s="115"/>
      <c r="AE162" s="116"/>
      <c r="AF162" s="115">
        <v>21</v>
      </c>
      <c r="AG162" s="116">
        <f>(AF162*$E162*$F162*$G162*$L162*$AG$13)</f>
        <v>1341446.0597999999</v>
      </c>
      <c r="AH162" s="115"/>
      <c r="AI162" s="116"/>
      <c r="AJ162" s="117"/>
      <c r="AK162" s="116">
        <f>(AJ162*$E162*$F162*$G162*$L162*$AK$13)</f>
        <v>0</v>
      </c>
      <c r="AL162" s="115"/>
      <c r="AM162" s="116">
        <f>(AL162*$E162*$F162*$G162*$L162*$AM$13)</f>
        <v>0</v>
      </c>
      <c r="AN162" s="115"/>
      <c r="AO162" s="115">
        <f>(AN162*$E162*$F162*$G162*$L162*$AO$13)</f>
        <v>0</v>
      </c>
      <c r="AP162" s="115">
        <v>0</v>
      </c>
      <c r="AQ162" s="116">
        <f>(AP162*$E162*$F162*$G162*$M162*$AQ$13)</f>
        <v>0</v>
      </c>
      <c r="AR162" s="123">
        <v>0</v>
      </c>
      <c r="AS162" s="116">
        <f>(AR162*$E162*$F162*$G162*$M162*$AS$13)</f>
        <v>0</v>
      </c>
      <c r="AT162" s="115"/>
      <c r="AU162" s="122">
        <f>(AT162*$E162*$F162*$G162*$M162*$AU$13)</f>
        <v>0</v>
      </c>
      <c r="AV162" s="115"/>
      <c r="AW162" s="116">
        <f>(AV162*$E162*$F162*$G162*$L162*$AW$13)</f>
        <v>0</v>
      </c>
      <c r="AX162" s="115"/>
      <c r="AY162" s="115">
        <f>(AX162*$E162*$F162*$G162*$L162*$AY$13)</f>
        <v>0</v>
      </c>
      <c r="AZ162" s="115"/>
      <c r="BA162" s="116">
        <f>(AZ162*$E162*$F162*$G162*$L162*$BA$13)</f>
        <v>0</v>
      </c>
      <c r="BB162" s="115">
        <v>0</v>
      </c>
      <c r="BC162" s="116">
        <f>(BB162*$E162*$F162*$G162*$L162*$BC$13)</f>
        <v>0</v>
      </c>
      <c r="BD162" s="115">
        <v>0</v>
      </c>
      <c r="BE162" s="116">
        <f>(BD162*$E162*$F162*$G162*$L162*$BE$13)</f>
        <v>0</v>
      </c>
      <c r="BF162" s="115">
        <v>0</v>
      </c>
      <c r="BG162" s="116">
        <f>(BF162*$E162*$F162*$G162*$L162*$BG$13)</f>
        <v>0</v>
      </c>
      <c r="BH162" s="115"/>
      <c r="BI162" s="116">
        <f>(BH162*$E162*$F162*$G162*$L162*$BI$13)</f>
        <v>0</v>
      </c>
      <c r="BJ162" s="115"/>
      <c r="BK162" s="116">
        <f>(BJ162*$E162*$F162*$G162*$M162*$BK$13)</f>
        <v>0</v>
      </c>
      <c r="BL162" s="115">
        <v>9</v>
      </c>
      <c r="BM162" s="116">
        <f>(BL162*$E162*$F162*$G162*$M162*$BM$13)</f>
        <v>627169.58639999991</v>
      </c>
      <c r="BN162" s="115">
        <v>0</v>
      </c>
      <c r="BO162" s="116">
        <f>(BN162*$E162*$F162*$G162*$M162*$BO$13)</f>
        <v>0</v>
      </c>
      <c r="BP162" s="115"/>
      <c r="BQ162" s="116">
        <f>(BP162*$E162*$F162*$G162*$M162*$BQ$13)</f>
        <v>0</v>
      </c>
      <c r="BR162" s="115"/>
      <c r="BS162" s="116">
        <f>(BR162*$E162*$F162*$G162*$M162*$BS$13)</f>
        <v>0</v>
      </c>
      <c r="BT162" s="115"/>
      <c r="BU162" s="116">
        <f>(BT162*$E162*$F162*$G162*$M162*$BU$13)</f>
        <v>0</v>
      </c>
      <c r="BV162" s="115"/>
      <c r="BW162" s="124">
        <f>(BV162*$E162*$F162*$G162*$M162*$BW$13)</f>
        <v>0</v>
      </c>
      <c r="BX162" s="115">
        <v>0</v>
      </c>
      <c r="BY162" s="116">
        <f>(BX162*$E162*$F162*$G162*$L162*$BY$13)</f>
        <v>0</v>
      </c>
      <c r="BZ162" s="115">
        <v>0</v>
      </c>
      <c r="CA162" s="116">
        <f>(BZ162*$E162*$F162*$G162*$L162*$CA$13)</f>
        <v>0</v>
      </c>
      <c r="CB162" s="115"/>
      <c r="CC162" s="116">
        <f>(CB162*$E162*$F162*$G162*$L162*$CC$13)</f>
        <v>0</v>
      </c>
      <c r="CD162" s="115">
        <v>3</v>
      </c>
      <c r="CE162" s="116">
        <f>(CD162*$E162*$F162*$G162*$M162*$CE$13)</f>
        <v>209056.5288</v>
      </c>
      <c r="CF162" s="115"/>
      <c r="CG162" s="116">
        <f>(CF162*$E162*$F162*$G162*$L162*$CG$13)</f>
        <v>0</v>
      </c>
      <c r="CH162" s="115"/>
      <c r="CI162" s="116">
        <f>(CH162*$E162*$F162*$G162*$L162*$CI$13)</f>
        <v>0</v>
      </c>
      <c r="CJ162" s="115"/>
      <c r="CK162" s="116">
        <f>(CJ162*$E162*$F162*$G162*$L162*$CK$13)</f>
        <v>0</v>
      </c>
      <c r="CL162" s="115"/>
      <c r="CM162" s="116">
        <f>(CL162*$E162*$F162*$G162*$L162*$CM$13)</f>
        <v>0</v>
      </c>
      <c r="CN162" s="115">
        <v>2</v>
      </c>
      <c r="CO162" s="116">
        <f>(CN162*$E162*$F162*$G162*$L162*$CO$13)</f>
        <v>104528.26439999999</v>
      </c>
      <c r="CP162" s="115"/>
      <c r="CQ162" s="116">
        <f>(CP162*$E162*$F162*$G162*$L162*$CQ$13)</f>
        <v>0</v>
      </c>
      <c r="CR162" s="120">
        <v>4</v>
      </c>
      <c r="CS162" s="116">
        <f>(CR162*$E162*$F162*$G162*$M162*$CS$13)</f>
        <v>278742.03840000002</v>
      </c>
      <c r="CT162" s="115"/>
      <c r="CU162" s="116">
        <f>(CT162*$E162*$F162*$G162*$M162*$CU$13)</f>
        <v>0</v>
      </c>
      <c r="CV162" s="115">
        <v>70</v>
      </c>
      <c r="CW162" s="116">
        <f>(CV162*$E162*$F162*$G162*$M162*$CW$13)</f>
        <v>4877985.6719999993</v>
      </c>
      <c r="CX162" s="123">
        <v>0</v>
      </c>
      <c r="CY162" s="115">
        <f>(CX162*$E162*$F162*$G162*$M162*$CY$13)</f>
        <v>0</v>
      </c>
      <c r="CZ162" s="115">
        <v>0</v>
      </c>
      <c r="DA162" s="124">
        <f>(CZ162*$E162*$F162*$G162*$M162*$DA$13)</f>
        <v>0</v>
      </c>
      <c r="DB162" s="115"/>
      <c r="DC162" s="116">
        <f>(DB162*$E162*$F162*$G162*$M162*$DC$13)</f>
        <v>0</v>
      </c>
      <c r="DD162" s="125"/>
      <c r="DE162" s="115">
        <f>(DD162*$E162*$F162*$G162*$M162*$DE$13)</f>
        <v>0</v>
      </c>
      <c r="DF162" s="115"/>
      <c r="DG162" s="116">
        <f>(DF162*$E162*$F162*$G162*$M162*$DG$13)</f>
        <v>0</v>
      </c>
      <c r="DH162" s="115">
        <v>2</v>
      </c>
      <c r="DI162" s="116">
        <f>(DH162*$E162*$F162*$G162*$N162*$DI$13)</f>
        <v>147998.74896</v>
      </c>
      <c r="DJ162" s="115">
        <v>5</v>
      </c>
      <c r="DK162" s="124">
        <f>(DJ162*$E162*$F162*$G162*$O162*$DK$13)</f>
        <v>426408.95160000003</v>
      </c>
      <c r="DL162" s="124"/>
      <c r="DM162" s="124"/>
      <c r="DN162" s="116">
        <f t="shared" si="519"/>
        <v>308</v>
      </c>
      <c r="DO162" s="116">
        <f t="shared" si="519"/>
        <v>20757247.632233996</v>
      </c>
    </row>
    <row r="163" spans="1:120" s="37" customFormat="1" ht="15.75" customHeight="1" x14ac:dyDescent="0.25">
      <c r="A163" s="102">
        <v>19</v>
      </c>
      <c r="B163" s="153"/>
      <c r="C163" s="92"/>
      <c r="D163" s="153" t="s">
        <v>409</v>
      </c>
      <c r="E163" s="103">
        <v>24257</v>
      </c>
      <c r="F163" s="136">
        <v>4.26</v>
      </c>
      <c r="G163" s="104"/>
      <c r="H163" s="101"/>
      <c r="I163" s="101"/>
      <c r="J163" s="101"/>
      <c r="K163" s="105"/>
      <c r="L163" s="106">
        <v>1.4</v>
      </c>
      <c r="M163" s="106">
        <v>1.68</v>
      </c>
      <c r="N163" s="106">
        <v>2.23</v>
      </c>
      <c r="O163" s="107">
        <v>2.57</v>
      </c>
      <c r="P163" s="100">
        <f>SUM(P164:P253)</f>
        <v>994</v>
      </c>
      <c r="Q163" s="100">
        <f t="shared" ref="Q163:CB163" si="520">SUM(Q164:Q253)</f>
        <v>203341581.26160449</v>
      </c>
      <c r="R163" s="100">
        <f t="shared" si="520"/>
        <v>20</v>
      </c>
      <c r="S163" s="100">
        <f t="shared" si="520"/>
        <v>2616772.389</v>
      </c>
      <c r="T163" s="100">
        <f t="shared" si="520"/>
        <v>0</v>
      </c>
      <c r="U163" s="100">
        <f t="shared" si="520"/>
        <v>0</v>
      </c>
      <c r="V163" s="100">
        <f t="shared" si="520"/>
        <v>0</v>
      </c>
      <c r="W163" s="100">
        <f t="shared" si="520"/>
        <v>0</v>
      </c>
      <c r="X163" s="100">
        <f t="shared" si="520"/>
        <v>6449</v>
      </c>
      <c r="Y163" s="100">
        <f t="shared" si="520"/>
        <v>804822580.47022796</v>
      </c>
      <c r="Z163" s="100"/>
      <c r="AA163" s="100"/>
      <c r="AB163" s="100">
        <f t="shared" si="520"/>
        <v>0</v>
      </c>
      <c r="AC163" s="100">
        <f t="shared" si="520"/>
        <v>0</v>
      </c>
      <c r="AD163" s="100">
        <f t="shared" si="520"/>
        <v>0</v>
      </c>
      <c r="AE163" s="100">
        <f t="shared" si="520"/>
        <v>0</v>
      </c>
      <c r="AF163" s="100">
        <f t="shared" si="520"/>
        <v>42</v>
      </c>
      <c r="AG163" s="100">
        <f t="shared" si="520"/>
        <v>5054984.1496000001</v>
      </c>
      <c r="AH163" s="100">
        <f t="shared" si="520"/>
        <v>0</v>
      </c>
      <c r="AI163" s="100">
        <f t="shared" si="520"/>
        <v>0</v>
      </c>
      <c r="AJ163" s="100">
        <f t="shared" si="520"/>
        <v>44</v>
      </c>
      <c r="AK163" s="100">
        <f t="shared" si="520"/>
        <v>2787488.3036000002</v>
      </c>
      <c r="AL163" s="100">
        <f t="shared" si="520"/>
        <v>99</v>
      </c>
      <c r="AM163" s="100">
        <f t="shared" si="520"/>
        <v>13205268.229999999</v>
      </c>
      <c r="AN163" s="100">
        <f t="shared" si="520"/>
        <v>0</v>
      </c>
      <c r="AO163" s="100">
        <f t="shared" si="520"/>
        <v>0</v>
      </c>
      <c r="AP163" s="100">
        <f t="shared" si="520"/>
        <v>0</v>
      </c>
      <c r="AQ163" s="100">
        <f t="shared" si="520"/>
        <v>0</v>
      </c>
      <c r="AR163" s="100">
        <f t="shared" si="520"/>
        <v>2631</v>
      </c>
      <c r="AS163" s="100">
        <f t="shared" si="520"/>
        <v>376359665.08731985</v>
      </c>
      <c r="AT163" s="100">
        <f t="shared" si="520"/>
        <v>0</v>
      </c>
      <c r="AU163" s="100">
        <f t="shared" si="520"/>
        <v>0</v>
      </c>
      <c r="AV163" s="100">
        <f t="shared" si="520"/>
        <v>0</v>
      </c>
      <c r="AW163" s="100">
        <f t="shared" si="520"/>
        <v>0</v>
      </c>
      <c r="AX163" s="100">
        <f t="shared" si="520"/>
        <v>0</v>
      </c>
      <c r="AY163" s="100">
        <f t="shared" si="520"/>
        <v>0</v>
      </c>
      <c r="AZ163" s="100">
        <f t="shared" si="520"/>
        <v>0</v>
      </c>
      <c r="BA163" s="100">
        <f t="shared" si="520"/>
        <v>0</v>
      </c>
      <c r="BB163" s="100">
        <f t="shared" si="520"/>
        <v>0</v>
      </c>
      <c r="BC163" s="100">
        <f t="shared" si="520"/>
        <v>0</v>
      </c>
      <c r="BD163" s="100">
        <f t="shared" si="520"/>
        <v>0</v>
      </c>
      <c r="BE163" s="100">
        <f t="shared" si="520"/>
        <v>0</v>
      </c>
      <c r="BF163" s="100">
        <f t="shared" si="520"/>
        <v>0</v>
      </c>
      <c r="BG163" s="100">
        <f t="shared" si="520"/>
        <v>0</v>
      </c>
      <c r="BH163" s="100">
        <f t="shared" si="520"/>
        <v>0</v>
      </c>
      <c r="BI163" s="100">
        <f t="shared" si="520"/>
        <v>0</v>
      </c>
      <c r="BJ163" s="100">
        <f t="shared" si="520"/>
        <v>0</v>
      </c>
      <c r="BK163" s="100">
        <f t="shared" si="520"/>
        <v>0</v>
      </c>
      <c r="BL163" s="100">
        <f t="shared" si="520"/>
        <v>0</v>
      </c>
      <c r="BM163" s="100">
        <f t="shared" si="520"/>
        <v>0</v>
      </c>
      <c r="BN163" s="100">
        <f t="shared" si="520"/>
        <v>3</v>
      </c>
      <c r="BO163" s="100">
        <f t="shared" si="520"/>
        <v>386326.68479999993</v>
      </c>
      <c r="BP163" s="100">
        <f t="shared" si="520"/>
        <v>0</v>
      </c>
      <c r="BQ163" s="100">
        <f t="shared" si="520"/>
        <v>0</v>
      </c>
      <c r="BR163" s="100">
        <f t="shared" si="520"/>
        <v>0</v>
      </c>
      <c r="BS163" s="100">
        <f t="shared" si="520"/>
        <v>0</v>
      </c>
      <c r="BT163" s="100">
        <f t="shared" si="520"/>
        <v>0</v>
      </c>
      <c r="BU163" s="100">
        <f t="shared" si="520"/>
        <v>0</v>
      </c>
      <c r="BV163" s="100">
        <f t="shared" si="520"/>
        <v>0</v>
      </c>
      <c r="BW163" s="100">
        <f t="shared" si="520"/>
        <v>0</v>
      </c>
      <c r="BX163" s="100">
        <f t="shared" si="520"/>
        <v>0</v>
      </c>
      <c r="BY163" s="100">
        <f t="shared" si="520"/>
        <v>0</v>
      </c>
      <c r="BZ163" s="100">
        <f t="shared" si="520"/>
        <v>0</v>
      </c>
      <c r="CA163" s="100">
        <f t="shared" si="520"/>
        <v>0</v>
      </c>
      <c r="CB163" s="100">
        <f t="shared" si="520"/>
        <v>0</v>
      </c>
      <c r="CC163" s="100">
        <f t="shared" ref="CC163:DO163" si="521">SUM(CC164:CC253)</f>
        <v>0</v>
      </c>
      <c r="CD163" s="100">
        <f t="shared" si="521"/>
        <v>0</v>
      </c>
      <c r="CE163" s="100">
        <f t="shared" si="521"/>
        <v>0</v>
      </c>
      <c r="CF163" s="100">
        <f t="shared" si="521"/>
        <v>0</v>
      </c>
      <c r="CG163" s="100">
        <f t="shared" si="521"/>
        <v>0</v>
      </c>
      <c r="CH163" s="100">
        <f t="shared" si="521"/>
        <v>0</v>
      </c>
      <c r="CI163" s="100">
        <f t="shared" si="521"/>
        <v>0</v>
      </c>
      <c r="CJ163" s="100">
        <f t="shared" si="521"/>
        <v>0</v>
      </c>
      <c r="CK163" s="100">
        <f t="shared" si="521"/>
        <v>0</v>
      </c>
      <c r="CL163" s="100">
        <f t="shared" si="521"/>
        <v>0</v>
      </c>
      <c r="CM163" s="100">
        <f t="shared" si="521"/>
        <v>0</v>
      </c>
      <c r="CN163" s="100">
        <f t="shared" si="521"/>
        <v>5</v>
      </c>
      <c r="CO163" s="100">
        <f t="shared" si="521"/>
        <v>479851.97399999993</v>
      </c>
      <c r="CP163" s="100">
        <f t="shared" si="521"/>
        <v>0</v>
      </c>
      <c r="CQ163" s="100">
        <f t="shared" si="521"/>
        <v>0</v>
      </c>
      <c r="CR163" s="100">
        <f t="shared" si="521"/>
        <v>0</v>
      </c>
      <c r="CS163" s="100">
        <f t="shared" si="521"/>
        <v>0</v>
      </c>
      <c r="CT163" s="100">
        <f t="shared" si="521"/>
        <v>0</v>
      </c>
      <c r="CU163" s="100">
        <f t="shared" si="521"/>
        <v>0</v>
      </c>
      <c r="CV163" s="100">
        <f t="shared" si="521"/>
        <v>0</v>
      </c>
      <c r="CW163" s="100">
        <f t="shared" si="521"/>
        <v>0</v>
      </c>
      <c r="CX163" s="100">
        <f t="shared" si="521"/>
        <v>0</v>
      </c>
      <c r="CY163" s="100">
        <f t="shared" si="521"/>
        <v>0</v>
      </c>
      <c r="CZ163" s="100">
        <f t="shared" si="521"/>
        <v>0</v>
      </c>
      <c r="DA163" s="100">
        <f t="shared" si="521"/>
        <v>0</v>
      </c>
      <c r="DB163" s="100">
        <f t="shared" si="521"/>
        <v>0</v>
      </c>
      <c r="DC163" s="100">
        <f t="shared" si="521"/>
        <v>0</v>
      </c>
      <c r="DD163" s="100">
        <f t="shared" si="521"/>
        <v>0</v>
      </c>
      <c r="DE163" s="100">
        <f t="shared" si="521"/>
        <v>0</v>
      </c>
      <c r="DF163" s="100">
        <f t="shared" si="521"/>
        <v>0</v>
      </c>
      <c r="DG163" s="100">
        <f t="shared" si="521"/>
        <v>0</v>
      </c>
      <c r="DH163" s="100">
        <f t="shared" si="521"/>
        <v>0</v>
      </c>
      <c r="DI163" s="100">
        <f t="shared" si="521"/>
        <v>0</v>
      </c>
      <c r="DJ163" s="100">
        <f t="shared" si="521"/>
        <v>0</v>
      </c>
      <c r="DK163" s="100">
        <f t="shared" si="521"/>
        <v>0</v>
      </c>
      <c r="DL163" s="100">
        <f t="shared" si="521"/>
        <v>0</v>
      </c>
      <c r="DM163" s="100">
        <f t="shared" si="521"/>
        <v>0</v>
      </c>
      <c r="DN163" s="100">
        <f t="shared" si="521"/>
        <v>10287</v>
      </c>
      <c r="DO163" s="100">
        <f t="shared" si="521"/>
        <v>1409054518.5501521</v>
      </c>
    </row>
    <row r="164" spans="1:120" s="37" customFormat="1" ht="30" customHeight="1" x14ac:dyDescent="0.25">
      <c r="A164" s="89"/>
      <c r="B164" s="109">
        <v>130</v>
      </c>
      <c r="C164" s="154" t="s">
        <v>410</v>
      </c>
      <c r="D164" s="152" t="s">
        <v>411</v>
      </c>
      <c r="E164" s="93">
        <v>24257</v>
      </c>
      <c r="F164" s="113">
        <v>2.41</v>
      </c>
      <c r="G164" s="149">
        <v>1</v>
      </c>
      <c r="H164" s="150"/>
      <c r="I164" s="150"/>
      <c r="J164" s="150"/>
      <c r="K164" s="65"/>
      <c r="L164" s="113">
        <v>1.4</v>
      </c>
      <c r="M164" s="113">
        <v>1.68</v>
      </c>
      <c r="N164" s="113">
        <v>2.23</v>
      </c>
      <c r="O164" s="114">
        <v>2.57</v>
      </c>
      <c r="P164" s="115">
        <v>16</v>
      </c>
      <c r="Q164" s="116">
        <f t="shared" ref="Q164:Q191" si="522">(P164*$E164*$F164*$G164*$L164*$Q$13)</f>
        <v>1440438.8768000002</v>
      </c>
      <c r="R164" s="115">
        <v>0</v>
      </c>
      <c r="S164" s="115">
        <f t="shared" ref="S164:S189" si="523">(R164*$E164*$F164*$G164*$L164*$S$13)</f>
        <v>0</v>
      </c>
      <c r="T164" s="115"/>
      <c r="U164" s="116">
        <f t="shared" ref="U164:U191" si="524">(T164*$E164*$F164*$G164*$L164*$U$13)</f>
        <v>0</v>
      </c>
      <c r="V164" s="115"/>
      <c r="W164" s="116">
        <f t="shared" ref="W164:W189" si="525">(V164*$E164*$F164*$G164*$L164*$W$13)</f>
        <v>0</v>
      </c>
      <c r="X164" s="115">
        <v>22</v>
      </c>
      <c r="Y164" s="116">
        <f t="shared" ref="Y164:Y191" si="526">(X164*$E164*$F164*$G164*$L164*$Y$13)</f>
        <v>2520768.0344000002</v>
      </c>
      <c r="Z164" s="116"/>
      <c r="AA164" s="116"/>
      <c r="AB164" s="115"/>
      <c r="AC164" s="116">
        <f t="shared" ref="AC164:AC189" si="527">(AB164*$E164*$F164*$G164*$L164*$AC$13)</f>
        <v>0</v>
      </c>
      <c r="AD164" s="115"/>
      <c r="AE164" s="116"/>
      <c r="AF164" s="115"/>
      <c r="AG164" s="116">
        <f t="shared" ref="AG164:AG191" si="528">(AF164*$E164*$F164*$G164*$L164*$AG$13)</f>
        <v>0</v>
      </c>
      <c r="AH164" s="115"/>
      <c r="AI164" s="116"/>
      <c r="AJ164" s="144"/>
      <c r="AK164" s="116">
        <f t="shared" ref="AK164:AK189" si="529">(AJ164*$E164*$F164*$G164*$L164*$AK$13)</f>
        <v>0</v>
      </c>
      <c r="AL164" s="115">
        <v>0</v>
      </c>
      <c r="AM164" s="116">
        <f t="shared" ref="AM164:AM189" si="530">(AL164*$E164*$F164*$G164*$L164*$AM$13)</f>
        <v>0</v>
      </c>
      <c r="AN164" s="115"/>
      <c r="AO164" s="115">
        <f t="shared" ref="AO164:AO189" si="531">(AN164*$E164*$F164*$G164*$L164*$AO$13)</f>
        <v>0</v>
      </c>
      <c r="AP164" s="115">
        <v>0</v>
      </c>
      <c r="AQ164" s="116">
        <f t="shared" ref="AQ164:AQ189" si="532">(AP164*$E164*$F164*$G164*$M164*$AQ$13)</f>
        <v>0</v>
      </c>
      <c r="AR164" s="123">
        <v>11</v>
      </c>
      <c r="AS164" s="116">
        <f t="shared" ref="AS164:AS191" si="533">(AR164*$E164*$F164*$G164*$M164*$AS$13)</f>
        <v>1512460.82064</v>
      </c>
      <c r="AT164" s="115"/>
      <c r="AU164" s="122">
        <f t="shared" ref="AU164:AU189" si="534">(AT164*$E164*$F164*$G164*$M164*$AU$13)</f>
        <v>0</v>
      </c>
      <c r="AV164" s="115"/>
      <c r="AW164" s="116">
        <f t="shared" ref="AW164:AW189" si="535">(AV164*$E164*$F164*$G164*$L164*$AW$13)</f>
        <v>0</v>
      </c>
      <c r="AX164" s="115">
        <v>0</v>
      </c>
      <c r="AY164" s="115">
        <f t="shared" ref="AY164:AY189" si="536">(AX164*$E164*$F164*$G164*$L164*$AY$13)</f>
        <v>0</v>
      </c>
      <c r="AZ164" s="115"/>
      <c r="BA164" s="116">
        <f t="shared" ref="BA164:BA189" si="537">(AZ164*$E164*$F164*$G164*$L164*$BA$13)</f>
        <v>0</v>
      </c>
      <c r="BB164" s="115"/>
      <c r="BC164" s="116">
        <f t="shared" ref="BC164:BC189" si="538">(BB164*$E164*$F164*$G164*$L164*$BC$13)</f>
        <v>0</v>
      </c>
      <c r="BD164" s="115"/>
      <c r="BE164" s="116">
        <f t="shared" ref="BE164:BE189" si="539">(BD164*$E164*$F164*$G164*$L164*$BE$13)</f>
        <v>0</v>
      </c>
      <c r="BF164" s="115"/>
      <c r="BG164" s="116">
        <f t="shared" ref="BG164:BG189" si="540">(BF164*$E164*$F164*$G164*$L164*$BG$13)</f>
        <v>0</v>
      </c>
      <c r="BH164" s="115"/>
      <c r="BI164" s="116">
        <f t="shared" ref="BI164:BI189" si="541">(BH164*$E164*$F164*$G164*$L164*$BI$13)</f>
        <v>0</v>
      </c>
      <c r="BJ164" s="115"/>
      <c r="BK164" s="116">
        <f t="shared" ref="BK164:BK189" si="542">(BJ164*$E164*$F164*$G164*$M164*$BK$13)</f>
        <v>0</v>
      </c>
      <c r="BL164" s="115"/>
      <c r="BM164" s="116">
        <f t="shared" ref="BM164:BM189" si="543">(BL164*$E164*$F164*$G164*$M164*$BM$13)</f>
        <v>0</v>
      </c>
      <c r="BN164" s="115">
        <v>1</v>
      </c>
      <c r="BO164" s="116">
        <f t="shared" ref="BO164:BO189" si="544">(BN164*$E164*$F164*$G164*$M164*$BO$13)</f>
        <v>98211.741599999994</v>
      </c>
      <c r="BP164" s="115"/>
      <c r="BQ164" s="116">
        <f t="shared" ref="BQ164:BQ189" si="545">(BP164*$E164*$F164*$G164*$M164*$BQ$13)</f>
        <v>0</v>
      </c>
      <c r="BR164" s="115"/>
      <c r="BS164" s="116">
        <f t="shared" ref="BS164:BS189" si="546">(BR164*$E164*$F164*$G164*$M164*$BS$13)</f>
        <v>0</v>
      </c>
      <c r="BT164" s="115"/>
      <c r="BU164" s="116">
        <f t="shared" ref="BU164:BU189" si="547">(BT164*$E164*$F164*$G164*$M164*$BU$13)</f>
        <v>0</v>
      </c>
      <c r="BV164" s="115"/>
      <c r="BW164" s="124">
        <f t="shared" ref="BW164:BW189" si="548">(BV164*$E164*$F164*$G164*$M164*$BW$13)</f>
        <v>0</v>
      </c>
      <c r="BX164" s="115"/>
      <c r="BY164" s="116">
        <f t="shared" ref="BY164:BY189" si="549">(BX164*$E164*$F164*$G164*$L164*$BY$13)</f>
        <v>0</v>
      </c>
      <c r="BZ164" s="115"/>
      <c r="CA164" s="116">
        <f t="shared" ref="CA164:CA189" si="550">(BZ164*$E164*$F164*$G164*$L164*$CA$13)</f>
        <v>0</v>
      </c>
      <c r="CB164" s="115"/>
      <c r="CC164" s="116">
        <f t="shared" ref="CC164:CC189" si="551">(CB164*$E164*$F164*$G164*$L164*$CC$13)</f>
        <v>0</v>
      </c>
      <c r="CD164" s="115"/>
      <c r="CE164" s="116">
        <f t="shared" ref="CE164:CE189" si="552">(CD164*$E164*$F164*$G164*$M164*$CE$13)</f>
        <v>0</v>
      </c>
      <c r="CF164" s="115"/>
      <c r="CG164" s="116">
        <f t="shared" ref="CG164:CG189" si="553">(CF164*$E164*$F164*$G164*$L164*$CG$13)</f>
        <v>0</v>
      </c>
      <c r="CH164" s="115"/>
      <c r="CI164" s="116">
        <f t="shared" ref="CI164:CI189" si="554">(CH164*$E164*$F164*$G164*$L164*$CI$13)</f>
        <v>0</v>
      </c>
      <c r="CJ164" s="115"/>
      <c r="CK164" s="116">
        <f t="shared" ref="CK164:CK189" si="555">(CJ164*$E164*$F164*$G164*$L164*$CK$13)</f>
        <v>0</v>
      </c>
      <c r="CL164" s="115"/>
      <c r="CM164" s="116">
        <f t="shared" ref="CM164:CM189" si="556">(CL164*$E164*$F164*$G164*$L164*$CM$13)</f>
        <v>0</v>
      </c>
      <c r="CN164" s="115">
        <v>0</v>
      </c>
      <c r="CO164" s="116">
        <f t="shared" ref="CO164:CO191" si="557">(CN164*$E164*$F164*$G164*$L164*$CO$13)</f>
        <v>0</v>
      </c>
      <c r="CP164" s="115"/>
      <c r="CQ164" s="116">
        <f t="shared" ref="CQ164:CQ189" si="558">(CP164*$E164*$F164*$G164*$L164*$CQ$13)</f>
        <v>0</v>
      </c>
      <c r="CR164" s="115">
        <v>0</v>
      </c>
      <c r="CS164" s="116">
        <f t="shared" ref="CS164:CS189" si="559">(CR164*$E164*$F164*$G164*$M164*$CS$13)</f>
        <v>0</v>
      </c>
      <c r="CT164" s="115"/>
      <c r="CU164" s="116">
        <f t="shared" ref="CU164:CU189" si="560">(CT164*$E164*$F164*$G164*$M164*$CU$13)</f>
        <v>0</v>
      </c>
      <c r="CV164" s="115"/>
      <c r="CW164" s="116">
        <f t="shared" ref="CW164:CW189" si="561">(CV164*$E164*$F164*$G164*$M164*$CW$13)</f>
        <v>0</v>
      </c>
      <c r="CX164" s="123"/>
      <c r="CY164" s="115">
        <f t="shared" ref="CY164:CY189" si="562">(CX164*$E164*$F164*$G164*$M164*$CY$13)</f>
        <v>0</v>
      </c>
      <c r="CZ164" s="115"/>
      <c r="DA164" s="124">
        <f t="shared" ref="DA164:DA189" si="563">(CZ164*$E164*$F164*$G164*$M164*$DA$13)</f>
        <v>0</v>
      </c>
      <c r="DB164" s="115"/>
      <c r="DC164" s="116">
        <f t="shared" ref="DC164:DC189" si="564">(DB164*$E164*$F164*$G164*$M164*$DC$13)</f>
        <v>0</v>
      </c>
      <c r="DD164" s="125"/>
      <c r="DE164" s="115">
        <f t="shared" ref="DE164:DE189" si="565">(DD164*$E164*$F164*$G164*$M164*$DE$13)</f>
        <v>0</v>
      </c>
      <c r="DF164" s="115"/>
      <c r="DG164" s="116">
        <f t="shared" ref="DG164:DG189" si="566">(DF164*$E164*$F164*$G164*$M164*$DG$13)</f>
        <v>0</v>
      </c>
      <c r="DH164" s="115"/>
      <c r="DI164" s="116">
        <f t="shared" ref="DI164:DI189" si="567">(DH164*$E164*$F164*$G164*$N164*$DI$13)</f>
        <v>0</v>
      </c>
      <c r="DJ164" s="115"/>
      <c r="DK164" s="124">
        <f t="shared" ref="DK164:DK189" si="568">(DJ164*$E164*$F164*$G164*$O164*$DK$13)</f>
        <v>0</v>
      </c>
      <c r="DL164" s="124"/>
      <c r="DM164" s="124"/>
      <c r="DN164" s="116">
        <f t="shared" ref="DN164:DO195" si="569">SUM(P164,R164,T164,V164,X164,Z164,AB164,AD164,AF164,AH164,AJ164,AL164,AR164,AV164,AX164,CB164,AN164,BB164,BD164,BF164,CP164,BH164,BJ164,AP164,BN164,AT164,CR164,BP164,CT164,BR164,BT164,BV164,CD164,BX164,BZ164,CF164,CH164,CJ164,CL164,CN164,CV164,CX164,BL164,AZ164,CZ164,DB164,DD164,DF164,DH164,DJ164,DL164)</f>
        <v>50</v>
      </c>
      <c r="DO164" s="116">
        <f t="shared" si="569"/>
        <v>5571879.4734400008</v>
      </c>
    </row>
    <row r="165" spans="1:120" s="37" customFormat="1" ht="30" customHeight="1" x14ac:dyDescent="0.25">
      <c r="A165" s="89"/>
      <c r="B165" s="109">
        <v>131</v>
      </c>
      <c r="C165" s="154" t="s">
        <v>412</v>
      </c>
      <c r="D165" s="152" t="s">
        <v>413</v>
      </c>
      <c r="E165" s="93">
        <v>24257</v>
      </c>
      <c r="F165" s="113">
        <v>4.0199999999999996</v>
      </c>
      <c r="G165" s="149">
        <v>1</v>
      </c>
      <c r="H165" s="150"/>
      <c r="I165" s="150"/>
      <c r="J165" s="150"/>
      <c r="K165" s="65"/>
      <c r="L165" s="113">
        <v>1.4</v>
      </c>
      <c r="M165" s="113">
        <v>1.68</v>
      </c>
      <c r="N165" s="113">
        <v>2.23</v>
      </c>
      <c r="O165" s="114">
        <v>2.57</v>
      </c>
      <c r="P165" s="115">
        <v>11</v>
      </c>
      <c r="Q165" s="116">
        <f t="shared" si="522"/>
        <v>1651872.5915999997</v>
      </c>
      <c r="R165" s="115">
        <v>0</v>
      </c>
      <c r="S165" s="115">
        <f t="shared" si="523"/>
        <v>0</v>
      </c>
      <c r="T165" s="115"/>
      <c r="U165" s="116">
        <f t="shared" si="524"/>
        <v>0</v>
      </c>
      <c r="V165" s="115"/>
      <c r="W165" s="116">
        <f t="shared" si="525"/>
        <v>0</v>
      </c>
      <c r="X165" s="115">
        <v>55</v>
      </c>
      <c r="Y165" s="116">
        <f t="shared" si="526"/>
        <v>10511916.491999997</v>
      </c>
      <c r="Z165" s="116"/>
      <c r="AA165" s="116"/>
      <c r="AB165" s="115"/>
      <c r="AC165" s="116">
        <f t="shared" si="527"/>
        <v>0</v>
      </c>
      <c r="AD165" s="115"/>
      <c r="AE165" s="116"/>
      <c r="AF165" s="115"/>
      <c r="AG165" s="116">
        <f t="shared" si="528"/>
        <v>0</v>
      </c>
      <c r="AH165" s="115"/>
      <c r="AI165" s="116"/>
      <c r="AJ165" s="144"/>
      <c r="AK165" s="116">
        <f t="shared" si="529"/>
        <v>0</v>
      </c>
      <c r="AL165" s="115">
        <v>9</v>
      </c>
      <c r="AM165" s="116">
        <f t="shared" si="530"/>
        <v>1351532.1203999999</v>
      </c>
      <c r="AN165" s="115"/>
      <c r="AO165" s="115">
        <f t="shared" si="531"/>
        <v>0</v>
      </c>
      <c r="AP165" s="115">
        <v>0</v>
      </c>
      <c r="AQ165" s="116">
        <f t="shared" si="532"/>
        <v>0</v>
      </c>
      <c r="AR165" s="123">
        <v>20</v>
      </c>
      <c r="AS165" s="116">
        <f t="shared" si="533"/>
        <v>4587018.1055999994</v>
      </c>
      <c r="AT165" s="115"/>
      <c r="AU165" s="122">
        <f t="shared" si="534"/>
        <v>0</v>
      </c>
      <c r="AV165" s="115"/>
      <c r="AW165" s="116">
        <f t="shared" si="535"/>
        <v>0</v>
      </c>
      <c r="AX165" s="115"/>
      <c r="AY165" s="115">
        <f t="shared" si="536"/>
        <v>0</v>
      </c>
      <c r="AZ165" s="115"/>
      <c r="BA165" s="116">
        <f t="shared" si="537"/>
        <v>0</v>
      </c>
      <c r="BB165" s="115"/>
      <c r="BC165" s="116">
        <f t="shared" si="538"/>
        <v>0</v>
      </c>
      <c r="BD165" s="115"/>
      <c r="BE165" s="116">
        <f t="shared" si="539"/>
        <v>0</v>
      </c>
      <c r="BF165" s="115"/>
      <c r="BG165" s="116">
        <f t="shared" si="540"/>
        <v>0</v>
      </c>
      <c r="BH165" s="115"/>
      <c r="BI165" s="116">
        <f t="shared" si="541"/>
        <v>0</v>
      </c>
      <c r="BJ165" s="115"/>
      <c r="BK165" s="116">
        <f t="shared" si="542"/>
        <v>0</v>
      </c>
      <c r="BL165" s="115"/>
      <c r="BM165" s="116">
        <f t="shared" si="543"/>
        <v>0</v>
      </c>
      <c r="BN165" s="115">
        <v>1</v>
      </c>
      <c r="BO165" s="116">
        <f t="shared" si="544"/>
        <v>163822.07519999996</v>
      </c>
      <c r="BP165" s="115">
        <v>0</v>
      </c>
      <c r="BQ165" s="116">
        <f t="shared" si="545"/>
        <v>0</v>
      </c>
      <c r="BR165" s="115"/>
      <c r="BS165" s="116">
        <f t="shared" si="546"/>
        <v>0</v>
      </c>
      <c r="BT165" s="115"/>
      <c r="BU165" s="116">
        <f t="shared" si="547"/>
        <v>0</v>
      </c>
      <c r="BV165" s="115"/>
      <c r="BW165" s="124">
        <f t="shared" si="548"/>
        <v>0</v>
      </c>
      <c r="BX165" s="115"/>
      <c r="BY165" s="116">
        <f t="shared" si="549"/>
        <v>0</v>
      </c>
      <c r="BZ165" s="115"/>
      <c r="CA165" s="116">
        <f t="shared" si="550"/>
        <v>0</v>
      </c>
      <c r="CB165" s="115"/>
      <c r="CC165" s="116">
        <f t="shared" si="551"/>
        <v>0</v>
      </c>
      <c r="CD165" s="115"/>
      <c r="CE165" s="116">
        <f t="shared" si="552"/>
        <v>0</v>
      </c>
      <c r="CF165" s="115"/>
      <c r="CG165" s="116">
        <f t="shared" si="553"/>
        <v>0</v>
      </c>
      <c r="CH165" s="115"/>
      <c r="CI165" s="116">
        <f t="shared" si="554"/>
        <v>0</v>
      </c>
      <c r="CJ165" s="115"/>
      <c r="CK165" s="116">
        <f t="shared" si="555"/>
        <v>0</v>
      </c>
      <c r="CL165" s="115"/>
      <c r="CM165" s="116">
        <f t="shared" si="556"/>
        <v>0</v>
      </c>
      <c r="CN165" s="115">
        <v>0</v>
      </c>
      <c r="CO165" s="116">
        <f t="shared" si="557"/>
        <v>0</v>
      </c>
      <c r="CP165" s="115"/>
      <c r="CQ165" s="116">
        <f t="shared" si="558"/>
        <v>0</v>
      </c>
      <c r="CR165" s="115">
        <v>0</v>
      </c>
      <c r="CS165" s="116">
        <f t="shared" si="559"/>
        <v>0</v>
      </c>
      <c r="CT165" s="115"/>
      <c r="CU165" s="116">
        <f t="shared" si="560"/>
        <v>0</v>
      </c>
      <c r="CV165" s="115"/>
      <c r="CW165" s="116">
        <f t="shared" si="561"/>
        <v>0</v>
      </c>
      <c r="CX165" s="123">
        <v>0</v>
      </c>
      <c r="CY165" s="115">
        <f t="shared" si="562"/>
        <v>0</v>
      </c>
      <c r="CZ165" s="115"/>
      <c r="DA165" s="124">
        <f t="shared" si="563"/>
        <v>0</v>
      </c>
      <c r="DB165" s="115"/>
      <c r="DC165" s="116">
        <f t="shared" si="564"/>
        <v>0</v>
      </c>
      <c r="DD165" s="125"/>
      <c r="DE165" s="115">
        <f t="shared" si="565"/>
        <v>0</v>
      </c>
      <c r="DF165" s="115"/>
      <c r="DG165" s="116">
        <f t="shared" si="566"/>
        <v>0</v>
      </c>
      <c r="DH165" s="115"/>
      <c r="DI165" s="116">
        <f t="shared" si="567"/>
        <v>0</v>
      </c>
      <c r="DJ165" s="115"/>
      <c r="DK165" s="124">
        <f t="shared" si="568"/>
        <v>0</v>
      </c>
      <c r="DL165" s="124"/>
      <c r="DM165" s="124"/>
      <c r="DN165" s="116">
        <f t="shared" si="569"/>
        <v>96</v>
      </c>
      <c r="DO165" s="116">
        <f t="shared" si="569"/>
        <v>18266161.384799995</v>
      </c>
      <c r="DP165"/>
    </row>
    <row r="166" spans="1:120" s="37" customFormat="1" ht="30" customHeight="1" x14ac:dyDescent="0.25">
      <c r="A166" s="89"/>
      <c r="B166" s="109">
        <v>132</v>
      </c>
      <c r="C166" s="154" t="s">
        <v>414</v>
      </c>
      <c r="D166" s="152" t="s">
        <v>415</v>
      </c>
      <c r="E166" s="93">
        <v>24257</v>
      </c>
      <c r="F166" s="113">
        <v>4.8899999999999997</v>
      </c>
      <c r="G166" s="149">
        <v>1</v>
      </c>
      <c r="H166" s="150"/>
      <c r="I166" s="150"/>
      <c r="J166" s="150"/>
      <c r="K166" s="65"/>
      <c r="L166" s="113">
        <v>1.4</v>
      </c>
      <c r="M166" s="113">
        <v>1.68</v>
      </c>
      <c r="N166" s="113">
        <v>2.23</v>
      </c>
      <c r="O166" s="114">
        <v>2.57</v>
      </c>
      <c r="P166" s="115">
        <v>0</v>
      </c>
      <c r="Q166" s="116">
        <f t="shared" si="522"/>
        <v>0</v>
      </c>
      <c r="R166" s="115">
        <v>0</v>
      </c>
      <c r="S166" s="115">
        <f t="shared" si="523"/>
        <v>0</v>
      </c>
      <c r="T166" s="115"/>
      <c r="U166" s="116">
        <f t="shared" si="524"/>
        <v>0</v>
      </c>
      <c r="V166" s="115"/>
      <c r="W166" s="116">
        <f t="shared" si="525"/>
        <v>0</v>
      </c>
      <c r="X166" s="115">
        <v>116</v>
      </c>
      <c r="Y166" s="116">
        <f t="shared" si="526"/>
        <v>26968699.732799999</v>
      </c>
      <c r="Z166" s="116"/>
      <c r="AA166" s="116"/>
      <c r="AB166" s="115"/>
      <c r="AC166" s="116">
        <f t="shared" si="527"/>
        <v>0</v>
      </c>
      <c r="AD166" s="115"/>
      <c r="AE166" s="116"/>
      <c r="AF166" s="115"/>
      <c r="AG166" s="116">
        <f t="shared" si="528"/>
        <v>0</v>
      </c>
      <c r="AH166" s="115"/>
      <c r="AI166" s="116"/>
      <c r="AJ166" s="144"/>
      <c r="AK166" s="116">
        <f t="shared" si="529"/>
        <v>0</v>
      </c>
      <c r="AL166" s="115">
        <v>0</v>
      </c>
      <c r="AM166" s="116">
        <f t="shared" si="530"/>
        <v>0</v>
      </c>
      <c r="AN166" s="115"/>
      <c r="AO166" s="115">
        <f t="shared" si="531"/>
        <v>0</v>
      </c>
      <c r="AP166" s="115">
        <v>0</v>
      </c>
      <c r="AQ166" s="116">
        <f t="shared" si="532"/>
        <v>0</v>
      </c>
      <c r="AR166" s="121">
        <v>4</v>
      </c>
      <c r="AS166" s="116">
        <f t="shared" si="533"/>
        <v>1115946.1958399999</v>
      </c>
      <c r="AT166" s="115"/>
      <c r="AU166" s="122">
        <f t="shared" si="534"/>
        <v>0</v>
      </c>
      <c r="AV166" s="115"/>
      <c r="AW166" s="116">
        <f t="shared" si="535"/>
        <v>0</v>
      </c>
      <c r="AX166" s="115"/>
      <c r="AY166" s="115">
        <f t="shared" si="536"/>
        <v>0</v>
      </c>
      <c r="AZ166" s="115"/>
      <c r="BA166" s="116">
        <f t="shared" si="537"/>
        <v>0</v>
      </c>
      <c r="BB166" s="115"/>
      <c r="BC166" s="116">
        <f t="shared" si="538"/>
        <v>0</v>
      </c>
      <c r="BD166" s="115"/>
      <c r="BE166" s="116">
        <f t="shared" si="539"/>
        <v>0</v>
      </c>
      <c r="BF166" s="115"/>
      <c r="BG166" s="116">
        <f t="shared" si="540"/>
        <v>0</v>
      </c>
      <c r="BH166" s="115"/>
      <c r="BI166" s="116">
        <f t="shared" si="541"/>
        <v>0</v>
      </c>
      <c r="BJ166" s="115"/>
      <c r="BK166" s="116">
        <f t="shared" si="542"/>
        <v>0</v>
      </c>
      <c r="BL166" s="115"/>
      <c r="BM166" s="116">
        <f t="shared" si="543"/>
        <v>0</v>
      </c>
      <c r="BN166" s="115"/>
      <c r="BO166" s="116">
        <f t="shared" si="544"/>
        <v>0</v>
      </c>
      <c r="BP166" s="115">
        <v>0</v>
      </c>
      <c r="BQ166" s="116">
        <f t="shared" si="545"/>
        <v>0</v>
      </c>
      <c r="BR166" s="115"/>
      <c r="BS166" s="116">
        <f t="shared" si="546"/>
        <v>0</v>
      </c>
      <c r="BT166" s="115"/>
      <c r="BU166" s="116">
        <f t="shared" si="547"/>
        <v>0</v>
      </c>
      <c r="BV166" s="115"/>
      <c r="BW166" s="124">
        <f t="shared" si="548"/>
        <v>0</v>
      </c>
      <c r="BX166" s="115"/>
      <c r="BY166" s="116">
        <f t="shared" si="549"/>
        <v>0</v>
      </c>
      <c r="BZ166" s="115"/>
      <c r="CA166" s="116">
        <f t="shared" si="550"/>
        <v>0</v>
      </c>
      <c r="CB166" s="115"/>
      <c r="CC166" s="116">
        <f t="shared" si="551"/>
        <v>0</v>
      </c>
      <c r="CD166" s="115"/>
      <c r="CE166" s="116">
        <f t="shared" si="552"/>
        <v>0</v>
      </c>
      <c r="CF166" s="115"/>
      <c r="CG166" s="116">
        <f t="shared" si="553"/>
        <v>0</v>
      </c>
      <c r="CH166" s="115"/>
      <c r="CI166" s="116">
        <f t="shared" si="554"/>
        <v>0</v>
      </c>
      <c r="CJ166" s="115"/>
      <c r="CK166" s="116">
        <f t="shared" si="555"/>
        <v>0</v>
      </c>
      <c r="CL166" s="115"/>
      <c r="CM166" s="116">
        <f t="shared" si="556"/>
        <v>0</v>
      </c>
      <c r="CN166" s="115">
        <v>0</v>
      </c>
      <c r="CO166" s="116">
        <f t="shared" si="557"/>
        <v>0</v>
      </c>
      <c r="CP166" s="115"/>
      <c r="CQ166" s="116">
        <f t="shared" si="558"/>
        <v>0</v>
      </c>
      <c r="CR166" s="115">
        <v>0</v>
      </c>
      <c r="CS166" s="116">
        <f t="shared" si="559"/>
        <v>0</v>
      </c>
      <c r="CT166" s="115"/>
      <c r="CU166" s="116">
        <f t="shared" si="560"/>
        <v>0</v>
      </c>
      <c r="CV166" s="115"/>
      <c r="CW166" s="116">
        <f t="shared" si="561"/>
        <v>0</v>
      </c>
      <c r="CX166" s="123">
        <v>0</v>
      </c>
      <c r="CY166" s="115">
        <f t="shared" si="562"/>
        <v>0</v>
      </c>
      <c r="CZ166" s="115"/>
      <c r="DA166" s="124">
        <f t="shared" si="563"/>
        <v>0</v>
      </c>
      <c r="DB166" s="115"/>
      <c r="DC166" s="116">
        <f t="shared" si="564"/>
        <v>0</v>
      </c>
      <c r="DD166" s="125"/>
      <c r="DE166" s="115">
        <f t="shared" si="565"/>
        <v>0</v>
      </c>
      <c r="DF166" s="115"/>
      <c r="DG166" s="116">
        <f t="shared" si="566"/>
        <v>0</v>
      </c>
      <c r="DH166" s="115"/>
      <c r="DI166" s="116">
        <f t="shared" si="567"/>
        <v>0</v>
      </c>
      <c r="DJ166" s="115"/>
      <c r="DK166" s="124">
        <f t="shared" si="568"/>
        <v>0</v>
      </c>
      <c r="DL166" s="124"/>
      <c r="DM166" s="124"/>
      <c r="DN166" s="116">
        <f t="shared" si="569"/>
        <v>120</v>
      </c>
      <c r="DO166" s="116">
        <f t="shared" si="569"/>
        <v>28084645.928640001</v>
      </c>
    </row>
    <row r="167" spans="1:120" s="129" customFormat="1" ht="30" customHeight="1" x14ac:dyDescent="0.25">
      <c r="A167" s="89"/>
      <c r="B167" s="109">
        <v>133</v>
      </c>
      <c r="C167" s="154" t="s">
        <v>416</v>
      </c>
      <c r="D167" s="152" t="s">
        <v>417</v>
      </c>
      <c r="E167" s="93">
        <v>24257</v>
      </c>
      <c r="F167" s="113">
        <v>3.05</v>
      </c>
      <c r="G167" s="149">
        <v>1</v>
      </c>
      <c r="H167" s="150"/>
      <c r="I167" s="150"/>
      <c r="J167" s="150"/>
      <c r="K167" s="65"/>
      <c r="L167" s="113">
        <v>1.4</v>
      </c>
      <c r="M167" s="113">
        <v>1.68</v>
      </c>
      <c r="N167" s="113">
        <v>2.23</v>
      </c>
      <c r="O167" s="114">
        <v>2.57</v>
      </c>
      <c r="P167" s="115"/>
      <c r="Q167" s="116">
        <f t="shared" si="522"/>
        <v>0</v>
      </c>
      <c r="R167" s="115">
        <v>5</v>
      </c>
      <c r="S167" s="115">
        <f t="shared" si="523"/>
        <v>569675.64500000002</v>
      </c>
      <c r="T167" s="115"/>
      <c r="U167" s="116">
        <f t="shared" si="524"/>
        <v>0</v>
      </c>
      <c r="V167" s="115"/>
      <c r="W167" s="116">
        <f t="shared" si="525"/>
        <v>0</v>
      </c>
      <c r="X167" s="115">
        <v>38</v>
      </c>
      <c r="Y167" s="116">
        <f t="shared" si="526"/>
        <v>5510317.1479999991</v>
      </c>
      <c r="Z167" s="116"/>
      <c r="AA167" s="116"/>
      <c r="AB167" s="115"/>
      <c r="AC167" s="116">
        <f t="shared" si="527"/>
        <v>0</v>
      </c>
      <c r="AD167" s="151"/>
      <c r="AE167" s="116"/>
      <c r="AF167" s="115">
        <v>5</v>
      </c>
      <c r="AG167" s="116">
        <f t="shared" si="528"/>
        <v>569675.64500000002</v>
      </c>
      <c r="AH167" s="151"/>
      <c r="AI167" s="116"/>
      <c r="AJ167" s="144"/>
      <c r="AK167" s="116">
        <f t="shared" si="529"/>
        <v>0</v>
      </c>
      <c r="AL167" s="115">
        <v>26</v>
      </c>
      <c r="AM167" s="116">
        <f t="shared" si="530"/>
        <v>2962313.3539999998</v>
      </c>
      <c r="AN167" s="115"/>
      <c r="AO167" s="115">
        <f t="shared" si="531"/>
        <v>0</v>
      </c>
      <c r="AP167" s="115"/>
      <c r="AQ167" s="116">
        <f t="shared" si="532"/>
        <v>0</v>
      </c>
      <c r="AR167" s="123">
        <v>25</v>
      </c>
      <c r="AS167" s="116">
        <f t="shared" si="533"/>
        <v>4350250.379999999</v>
      </c>
      <c r="AT167" s="151"/>
      <c r="AU167" s="122">
        <f t="shared" si="534"/>
        <v>0</v>
      </c>
      <c r="AV167" s="151"/>
      <c r="AW167" s="116">
        <f t="shared" si="535"/>
        <v>0</v>
      </c>
      <c r="AX167" s="115">
        <v>0</v>
      </c>
      <c r="AY167" s="115">
        <f t="shared" si="536"/>
        <v>0</v>
      </c>
      <c r="AZ167" s="115"/>
      <c r="BA167" s="116">
        <f t="shared" si="537"/>
        <v>0</v>
      </c>
      <c r="BB167" s="151"/>
      <c r="BC167" s="116">
        <f t="shared" si="538"/>
        <v>0</v>
      </c>
      <c r="BD167" s="151"/>
      <c r="BE167" s="116">
        <f t="shared" si="539"/>
        <v>0</v>
      </c>
      <c r="BF167" s="151"/>
      <c r="BG167" s="116">
        <f t="shared" si="540"/>
        <v>0</v>
      </c>
      <c r="BH167" s="151"/>
      <c r="BI167" s="116">
        <f t="shared" si="541"/>
        <v>0</v>
      </c>
      <c r="BJ167" s="115"/>
      <c r="BK167" s="116">
        <f t="shared" si="542"/>
        <v>0</v>
      </c>
      <c r="BL167" s="151"/>
      <c r="BM167" s="116">
        <f t="shared" si="543"/>
        <v>0</v>
      </c>
      <c r="BN167" s="151">
        <v>1</v>
      </c>
      <c r="BO167" s="116">
        <f t="shared" si="544"/>
        <v>124292.86799999999</v>
      </c>
      <c r="BP167" s="151"/>
      <c r="BQ167" s="116">
        <f t="shared" si="545"/>
        <v>0</v>
      </c>
      <c r="BR167" s="151"/>
      <c r="BS167" s="116">
        <f t="shared" si="546"/>
        <v>0</v>
      </c>
      <c r="BT167" s="115"/>
      <c r="BU167" s="116">
        <f t="shared" si="547"/>
        <v>0</v>
      </c>
      <c r="BV167" s="115"/>
      <c r="BW167" s="124">
        <f t="shared" si="548"/>
        <v>0</v>
      </c>
      <c r="BX167" s="151"/>
      <c r="BY167" s="116">
        <f t="shared" si="549"/>
        <v>0</v>
      </c>
      <c r="BZ167" s="151"/>
      <c r="CA167" s="116">
        <f t="shared" si="550"/>
        <v>0</v>
      </c>
      <c r="CB167" s="151"/>
      <c r="CC167" s="116">
        <f t="shared" si="551"/>
        <v>0</v>
      </c>
      <c r="CD167" s="151"/>
      <c r="CE167" s="116">
        <f t="shared" si="552"/>
        <v>0</v>
      </c>
      <c r="CF167" s="151"/>
      <c r="CG167" s="116">
        <f t="shared" si="553"/>
        <v>0</v>
      </c>
      <c r="CH167" s="151"/>
      <c r="CI167" s="116">
        <f t="shared" si="554"/>
        <v>0</v>
      </c>
      <c r="CJ167" s="151"/>
      <c r="CK167" s="116">
        <f t="shared" si="555"/>
        <v>0</v>
      </c>
      <c r="CL167" s="151"/>
      <c r="CM167" s="116">
        <f t="shared" si="556"/>
        <v>0</v>
      </c>
      <c r="CN167" s="115">
        <v>3</v>
      </c>
      <c r="CO167" s="116">
        <f t="shared" si="557"/>
        <v>279658.95299999998</v>
      </c>
      <c r="CP167" s="151"/>
      <c r="CQ167" s="116">
        <f t="shared" si="558"/>
        <v>0</v>
      </c>
      <c r="CR167" s="151"/>
      <c r="CS167" s="116">
        <f t="shared" si="559"/>
        <v>0</v>
      </c>
      <c r="CT167" s="151"/>
      <c r="CU167" s="116">
        <f t="shared" si="560"/>
        <v>0</v>
      </c>
      <c r="CV167" s="151"/>
      <c r="CW167" s="116">
        <f t="shared" si="561"/>
        <v>0</v>
      </c>
      <c r="CX167" s="123"/>
      <c r="CY167" s="115">
        <f t="shared" si="562"/>
        <v>0</v>
      </c>
      <c r="CZ167" s="151"/>
      <c r="DA167" s="124">
        <f t="shared" si="563"/>
        <v>0</v>
      </c>
      <c r="DB167" s="151"/>
      <c r="DC167" s="116">
        <f t="shared" si="564"/>
        <v>0</v>
      </c>
      <c r="DD167" s="203"/>
      <c r="DE167" s="115">
        <f t="shared" si="565"/>
        <v>0</v>
      </c>
      <c r="DF167" s="115"/>
      <c r="DG167" s="116">
        <f t="shared" si="566"/>
        <v>0</v>
      </c>
      <c r="DH167" s="151"/>
      <c r="DI167" s="116">
        <f t="shared" si="567"/>
        <v>0</v>
      </c>
      <c r="DJ167" s="151"/>
      <c r="DK167" s="124">
        <f t="shared" si="568"/>
        <v>0</v>
      </c>
      <c r="DL167" s="124"/>
      <c r="DM167" s="124"/>
      <c r="DN167" s="116">
        <f t="shared" si="569"/>
        <v>103</v>
      </c>
      <c r="DO167" s="116">
        <f t="shared" si="569"/>
        <v>14366183.992999999</v>
      </c>
    </row>
    <row r="168" spans="1:120" s="129" customFormat="1" ht="30" customHeight="1" x14ac:dyDescent="0.25">
      <c r="A168" s="89"/>
      <c r="B168" s="109">
        <v>134</v>
      </c>
      <c r="C168" s="154" t="s">
        <v>418</v>
      </c>
      <c r="D168" s="152" t="s">
        <v>419</v>
      </c>
      <c r="E168" s="93">
        <v>24257</v>
      </c>
      <c r="F168" s="113">
        <v>5.31</v>
      </c>
      <c r="G168" s="149">
        <v>1</v>
      </c>
      <c r="H168" s="150"/>
      <c r="I168" s="150"/>
      <c r="J168" s="150"/>
      <c r="K168" s="65"/>
      <c r="L168" s="113">
        <v>1.4</v>
      </c>
      <c r="M168" s="113">
        <v>1.68</v>
      </c>
      <c r="N168" s="113">
        <v>2.23</v>
      </c>
      <c r="O168" s="114">
        <v>2.57</v>
      </c>
      <c r="P168" s="115">
        <v>17</v>
      </c>
      <c r="Q168" s="116">
        <f t="shared" si="522"/>
        <v>3372106.2605999992</v>
      </c>
      <c r="R168" s="115">
        <v>5</v>
      </c>
      <c r="S168" s="115">
        <f t="shared" si="523"/>
        <v>991795.95900000003</v>
      </c>
      <c r="T168" s="115"/>
      <c r="U168" s="116">
        <f t="shared" si="524"/>
        <v>0</v>
      </c>
      <c r="V168" s="115"/>
      <c r="W168" s="116">
        <f t="shared" si="525"/>
        <v>0</v>
      </c>
      <c r="X168" s="115">
        <v>130</v>
      </c>
      <c r="Y168" s="116">
        <f t="shared" si="526"/>
        <v>32819429.915999994</v>
      </c>
      <c r="Z168" s="116"/>
      <c r="AA168" s="116"/>
      <c r="AB168" s="115"/>
      <c r="AC168" s="116">
        <f t="shared" si="527"/>
        <v>0</v>
      </c>
      <c r="AD168" s="151"/>
      <c r="AE168" s="116"/>
      <c r="AF168" s="115">
        <v>6</v>
      </c>
      <c r="AG168" s="116">
        <f t="shared" si="528"/>
        <v>1190155.1507999999</v>
      </c>
      <c r="AH168" s="151"/>
      <c r="AI168" s="116"/>
      <c r="AJ168" s="144"/>
      <c r="AK168" s="116">
        <f t="shared" si="529"/>
        <v>0</v>
      </c>
      <c r="AL168" s="115">
        <v>24</v>
      </c>
      <c r="AM168" s="116">
        <f t="shared" si="530"/>
        <v>4760620.6031999998</v>
      </c>
      <c r="AN168" s="115"/>
      <c r="AO168" s="115">
        <f t="shared" si="531"/>
        <v>0</v>
      </c>
      <c r="AP168" s="115"/>
      <c r="AQ168" s="116">
        <f t="shared" si="532"/>
        <v>0</v>
      </c>
      <c r="AR168" s="123">
        <v>69</v>
      </c>
      <c r="AS168" s="116">
        <f t="shared" si="533"/>
        <v>20903452.284959994</v>
      </c>
      <c r="AT168" s="151"/>
      <c r="AU168" s="122">
        <f t="shared" si="534"/>
        <v>0</v>
      </c>
      <c r="AV168" s="151"/>
      <c r="AW168" s="116">
        <f t="shared" si="535"/>
        <v>0</v>
      </c>
      <c r="AX168" s="151"/>
      <c r="AY168" s="115">
        <f t="shared" si="536"/>
        <v>0</v>
      </c>
      <c r="AZ168" s="115"/>
      <c r="BA168" s="116">
        <f t="shared" si="537"/>
        <v>0</v>
      </c>
      <c r="BB168" s="151"/>
      <c r="BC168" s="116">
        <f t="shared" si="538"/>
        <v>0</v>
      </c>
      <c r="BD168" s="151"/>
      <c r="BE168" s="116">
        <f t="shared" si="539"/>
        <v>0</v>
      </c>
      <c r="BF168" s="151"/>
      <c r="BG168" s="116">
        <f t="shared" si="540"/>
        <v>0</v>
      </c>
      <c r="BH168" s="151"/>
      <c r="BI168" s="116">
        <f t="shared" si="541"/>
        <v>0</v>
      </c>
      <c r="BJ168" s="115"/>
      <c r="BK168" s="116">
        <f t="shared" si="542"/>
        <v>0</v>
      </c>
      <c r="BL168" s="151"/>
      <c r="BM168" s="116">
        <f t="shared" si="543"/>
        <v>0</v>
      </c>
      <c r="BN168" s="151"/>
      <c r="BO168" s="116">
        <f t="shared" si="544"/>
        <v>0</v>
      </c>
      <c r="BP168" s="151"/>
      <c r="BQ168" s="116">
        <f t="shared" si="545"/>
        <v>0</v>
      </c>
      <c r="BR168" s="151"/>
      <c r="BS168" s="116">
        <f t="shared" si="546"/>
        <v>0</v>
      </c>
      <c r="BT168" s="115"/>
      <c r="BU168" s="116">
        <f t="shared" si="547"/>
        <v>0</v>
      </c>
      <c r="BV168" s="115"/>
      <c r="BW168" s="124">
        <f t="shared" si="548"/>
        <v>0</v>
      </c>
      <c r="BX168" s="151"/>
      <c r="BY168" s="116">
        <f t="shared" si="549"/>
        <v>0</v>
      </c>
      <c r="BZ168" s="151"/>
      <c r="CA168" s="116">
        <f t="shared" si="550"/>
        <v>0</v>
      </c>
      <c r="CB168" s="151"/>
      <c r="CC168" s="116">
        <f t="shared" si="551"/>
        <v>0</v>
      </c>
      <c r="CD168" s="151"/>
      <c r="CE168" s="116">
        <f t="shared" si="552"/>
        <v>0</v>
      </c>
      <c r="CF168" s="151"/>
      <c r="CG168" s="116">
        <f t="shared" si="553"/>
        <v>0</v>
      </c>
      <c r="CH168" s="151"/>
      <c r="CI168" s="116">
        <f t="shared" si="554"/>
        <v>0</v>
      </c>
      <c r="CJ168" s="151"/>
      <c r="CK168" s="116">
        <f t="shared" si="555"/>
        <v>0</v>
      </c>
      <c r="CL168" s="115"/>
      <c r="CM168" s="116">
        <f t="shared" si="556"/>
        <v>0</v>
      </c>
      <c r="CN168" s="115">
        <v>1</v>
      </c>
      <c r="CO168" s="116">
        <f t="shared" si="557"/>
        <v>162293.88419999997</v>
      </c>
      <c r="CP168" s="151"/>
      <c r="CQ168" s="116">
        <f t="shared" si="558"/>
        <v>0</v>
      </c>
      <c r="CR168" s="115"/>
      <c r="CS168" s="116">
        <f t="shared" si="559"/>
        <v>0</v>
      </c>
      <c r="CT168" s="151"/>
      <c r="CU168" s="116">
        <f t="shared" si="560"/>
        <v>0</v>
      </c>
      <c r="CV168" s="151"/>
      <c r="CW168" s="116">
        <f t="shared" si="561"/>
        <v>0</v>
      </c>
      <c r="CX168" s="123"/>
      <c r="CY168" s="115">
        <f t="shared" si="562"/>
        <v>0</v>
      </c>
      <c r="CZ168" s="151"/>
      <c r="DA168" s="124">
        <f t="shared" si="563"/>
        <v>0</v>
      </c>
      <c r="DB168" s="151"/>
      <c r="DC168" s="116">
        <f t="shared" si="564"/>
        <v>0</v>
      </c>
      <c r="DD168" s="203"/>
      <c r="DE168" s="115">
        <f t="shared" si="565"/>
        <v>0</v>
      </c>
      <c r="DF168" s="115"/>
      <c r="DG168" s="116">
        <f t="shared" si="566"/>
        <v>0</v>
      </c>
      <c r="DH168" s="151"/>
      <c r="DI168" s="116">
        <f t="shared" si="567"/>
        <v>0</v>
      </c>
      <c r="DJ168" s="151"/>
      <c r="DK168" s="124">
        <f t="shared" si="568"/>
        <v>0</v>
      </c>
      <c r="DL168" s="124"/>
      <c r="DM168" s="124"/>
      <c r="DN168" s="116">
        <f t="shared" si="569"/>
        <v>252</v>
      </c>
      <c r="DO168" s="116">
        <f t="shared" si="569"/>
        <v>64199854.058759987</v>
      </c>
    </row>
    <row r="169" spans="1:120" s="37" customFormat="1" ht="45" customHeight="1" x14ac:dyDescent="0.25">
      <c r="A169" s="89"/>
      <c r="B169" s="109">
        <v>135</v>
      </c>
      <c r="C169" s="154" t="s">
        <v>420</v>
      </c>
      <c r="D169" s="152" t="s">
        <v>421</v>
      </c>
      <c r="E169" s="93">
        <v>24257</v>
      </c>
      <c r="F169" s="112">
        <v>1.66</v>
      </c>
      <c r="G169" s="149">
        <v>1</v>
      </c>
      <c r="H169" s="150"/>
      <c r="I169" s="150"/>
      <c r="J169" s="150"/>
      <c r="K169" s="65"/>
      <c r="L169" s="113">
        <v>1.4</v>
      </c>
      <c r="M169" s="113">
        <v>1.68</v>
      </c>
      <c r="N169" s="113">
        <v>2.23</v>
      </c>
      <c r="O169" s="114">
        <v>2.57</v>
      </c>
      <c r="P169" s="115">
        <v>0</v>
      </c>
      <c r="Q169" s="116">
        <f t="shared" si="522"/>
        <v>0</v>
      </c>
      <c r="R169" s="115">
        <v>0</v>
      </c>
      <c r="S169" s="115">
        <f t="shared" si="523"/>
        <v>0</v>
      </c>
      <c r="T169" s="115"/>
      <c r="U169" s="116">
        <f t="shared" si="524"/>
        <v>0</v>
      </c>
      <c r="V169" s="115"/>
      <c r="W169" s="116">
        <f t="shared" si="525"/>
        <v>0</v>
      </c>
      <c r="X169" s="115">
        <v>3</v>
      </c>
      <c r="Y169" s="116">
        <f t="shared" si="526"/>
        <v>236767.72559999998</v>
      </c>
      <c r="Z169" s="116"/>
      <c r="AA169" s="116"/>
      <c r="AB169" s="115"/>
      <c r="AC169" s="116">
        <f t="shared" si="527"/>
        <v>0</v>
      </c>
      <c r="AD169" s="115"/>
      <c r="AE169" s="116"/>
      <c r="AF169" s="115"/>
      <c r="AG169" s="116">
        <f t="shared" si="528"/>
        <v>0</v>
      </c>
      <c r="AH169" s="115"/>
      <c r="AI169" s="116"/>
      <c r="AJ169" s="144"/>
      <c r="AK169" s="116">
        <f t="shared" si="529"/>
        <v>0</v>
      </c>
      <c r="AL169" s="115">
        <v>7</v>
      </c>
      <c r="AM169" s="116">
        <f t="shared" si="530"/>
        <v>434074.16359999997</v>
      </c>
      <c r="AN169" s="115"/>
      <c r="AO169" s="115">
        <f t="shared" si="531"/>
        <v>0</v>
      </c>
      <c r="AP169" s="115">
        <v>0</v>
      </c>
      <c r="AQ169" s="116">
        <f t="shared" si="532"/>
        <v>0</v>
      </c>
      <c r="AR169" s="121">
        <v>0</v>
      </c>
      <c r="AS169" s="116">
        <f t="shared" si="533"/>
        <v>0</v>
      </c>
      <c r="AT169" s="115"/>
      <c r="AU169" s="122">
        <f t="shared" si="534"/>
        <v>0</v>
      </c>
      <c r="AV169" s="115"/>
      <c r="AW169" s="116">
        <f t="shared" si="535"/>
        <v>0</v>
      </c>
      <c r="AX169" s="115">
        <v>0</v>
      </c>
      <c r="AY169" s="115">
        <f t="shared" si="536"/>
        <v>0</v>
      </c>
      <c r="AZ169" s="115"/>
      <c r="BA169" s="116">
        <f t="shared" si="537"/>
        <v>0</v>
      </c>
      <c r="BB169" s="115">
        <v>0</v>
      </c>
      <c r="BC169" s="116">
        <f t="shared" si="538"/>
        <v>0</v>
      </c>
      <c r="BD169" s="115">
        <v>0</v>
      </c>
      <c r="BE169" s="116">
        <f t="shared" si="539"/>
        <v>0</v>
      </c>
      <c r="BF169" s="115">
        <v>0</v>
      </c>
      <c r="BG169" s="116">
        <f t="shared" si="540"/>
        <v>0</v>
      </c>
      <c r="BH169" s="115"/>
      <c r="BI169" s="116">
        <f t="shared" si="541"/>
        <v>0</v>
      </c>
      <c r="BJ169" s="115"/>
      <c r="BK169" s="116">
        <f t="shared" si="542"/>
        <v>0</v>
      </c>
      <c r="BL169" s="115">
        <v>0</v>
      </c>
      <c r="BM169" s="116">
        <f t="shared" si="543"/>
        <v>0</v>
      </c>
      <c r="BN169" s="115">
        <v>0</v>
      </c>
      <c r="BO169" s="116">
        <f t="shared" si="544"/>
        <v>0</v>
      </c>
      <c r="BP169" s="115">
        <v>0</v>
      </c>
      <c r="BQ169" s="116">
        <f t="shared" si="545"/>
        <v>0</v>
      </c>
      <c r="BR169" s="115"/>
      <c r="BS169" s="116">
        <f t="shared" si="546"/>
        <v>0</v>
      </c>
      <c r="BT169" s="115"/>
      <c r="BU169" s="116">
        <f t="shared" si="547"/>
        <v>0</v>
      </c>
      <c r="BV169" s="115"/>
      <c r="BW169" s="124">
        <f t="shared" si="548"/>
        <v>0</v>
      </c>
      <c r="BX169" s="115">
        <v>0</v>
      </c>
      <c r="BY169" s="116">
        <f t="shared" si="549"/>
        <v>0</v>
      </c>
      <c r="BZ169" s="115">
        <v>0</v>
      </c>
      <c r="CA169" s="116">
        <f t="shared" si="550"/>
        <v>0</v>
      </c>
      <c r="CB169" s="115">
        <v>0</v>
      </c>
      <c r="CC169" s="116">
        <f t="shared" si="551"/>
        <v>0</v>
      </c>
      <c r="CD169" s="115"/>
      <c r="CE169" s="116">
        <f t="shared" si="552"/>
        <v>0</v>
      </c>
      <c r="CF169" s="115">
        <v>0</v>
      </c>
      <c r="CG169" s="116">
        <f t="shared" si="553"/>
        <v>0</v>
      </c>
      <c r="CH169" s="115"/>
      <c r="CI169" s="116">
        <f t="shared" si="554"/>
        <v>0</v>
      </c>
      <c r="CJ169" s="115"/>
      <c r="CK169" s="116">
        <f t="shared" si="555"/>
        <v>0</v>
      </c>
      <c r="CL169" s="115"/>
      <c r="CM169" s="116">
        <f t="shared" si="556"/>
        <v>0</v>
      </c>
      <c r="CN169" s="115">
        <v>0</v>
      </c>
      <c r="CO169" s="116">
        <f t="shared" si="557"/>
        <v>0</v>
      </c>
      <c r="CP169" s="115"/>
      <c r="CQ169" s="116">
        <f t="shared" si="558"/>
        <v>0</v>
      </c>
      <c r="CR169" s="115"/>
      <c r="CS169" s="116">
        <f t="shared" si="559"/>
        <v>0</v>
      </c>
      <c r="CT169" s="115"/>
      <c r="CU169" s="116">
        <f t="shared" si="560"/>
        <v>0</v>
      </c>
      <c r="CV169" s="115">
        <v>0</v>
      </c>
      <c r="CW169" s="116">
        <f t="shared" si="561"/>
        <v>0</v>
      </c>
      <c r="CX169" s="123">
        <v>0</v>
      </c>
      <c r="CY169" s="115">
        <f t="shared" si="562"/>
        <v>0</v>
      </c>
      <c r="CZ169" s="115">
        <v>0</v>
      </c>
      <c r="DA169" s="124">
        <f t="shared" si="563"/>
        <v>0</v>
      </c>
      <c r="DB169" s="115"/>
      <c r="DC169" s="116">
        <f t="shared" si="564"/>
        <v>0</v>
      </c>
      <c r="DD169" s="125"/>
      <c r="DE169" s="115">
        <f t="shared" si="565"/>
        <v>0</v>
      </c>
      <c r="DF169" s="115"/>
      <c r="DG169" s="116">
        <f t="shared" si="566"/>
        <v>0</v>
      </c>
      <c r="DH169" s="115"/>
      <c r="DI169" s="116">
        <f t="shared" si="567"/>
        <v>0</v>
      </c>
      <c r="DJ169" s="115"/>
      <c r="DK169" s="124">
        <f t="shared" si="568"/>
        <v>0</v>
      </c>
      <c r="DL169" s="124"/>
      <c r="DM169" s="124"/>
      <c r="DN169" s="116">
        <f t="shared" si="569"/>
        <v>10</v>
      </c>
      <c r="DO169" s="116">
        <f t="shared" si="569"/>
        <v>670841.88919999998</v>
      </c>
    </row>
    <row r="170" spans="1:120" s="37" customFormat="1" ht="45" customHeight="1" x14ac:dyDescent="0.25">
      <c r="A170" s="89"/>
      <c r="B170" s="109">
        <v>136</v>
      </c>
      <c r="C170" s="154" t="s">
        <v>422</v>
      </c>
      <c r="D170" s="152" t="s">
        <v>423</v>
      </c>
      <c r="E170" s="93">
        <v>24257</v>
      </c>
      <c r="F170" s="112">
        <v>2.77</v>
      </c>
      <c r="G170" s="149">
        <v>1</v>
      </c>
      <c r="H170" s="150"/>
      <c r="I170" s="150"/>
      <c r="J170" s="150"/>
      <c r="K170" s="65"/>
      <c r="L170" s="113">
        <v>1.4</v>
      </c>
      <c r="M170" s="113">
        <v>1.68</v>
      </c>
      <c r="N170" s="113">
        <v>2.23</v>
      </c>
      <c r="O170" s="114">
        <v>2.57</v>
      </c>
      <c r="P170" s="115">
        <v>18</v>
      </c>
      <c r="Q170" s="116">
        <f t="shared" si="522"/>
        <v>1862559.1908000002</v>
      </c>
      <c r="R170" s="115">
        <v>0</v>
      </c>
      <c r="S170" s="115">
        <f t="shared" si="523"/>
        <v>0</v>
      </c>
      <c r="T170" s="115"/>
      <c r="U170" s="116">
        <f t="shared" si="524"/>
        <v>0</v>
      </c>
      <c r="V170" s="115"/>
      <c r="W170" s="116">
        <f t="shared" si="525"/>
        <v>0</v>
      </c>
      <c r="X170" s="115">
        <v>219</v>
      </c>
      <c r="Y170" s="116">
        <f t="shared" si="526"/>
        <v>28841446.863599997</v>
      </c>
      <c r="Z170" s="116"/>
      <c r="AA170" s="116"/>
      <c r="AB170" s="115"/>
      <c r="AC170" s="116">
        <f t="shared" si="527"/>
        <v>0</v>
      </c>
      <c r="AD170" s="115"/>
      <c r="AE170" s="116"/>
      <c r="AF170" s="115">
        <v>2</v>
      </c>
      <c r="AG170" s="116">
        <f t="shared" si="528"/>
        <v>206951.02119999999</v>
      </c>
      <c r="AH170" s="115"/>
      <c r="AI170" s="116"/>
      <c r="AJ170" s="144"/>
      <c r="AK170" s="116">
        <f t="shared" si="529"/>
        <v>0</v>
      </c>
      <c r="AL170" s="115">
        <v>12</v>
      </c>
      <c r="AM170" s="116">
        <f t="shared" si="530"/>
        <v>1241706.1272000002</v>
      </c>
      <c r="AN170" s="115"/>
      <c r="AO170" s="115">
        <f t="shared" si="531"/>
        <v>0</v>
      </c>
      <c r="AP170" s="115">
        <v>0</v>
      </c>
      <c r="AQ170" s="116">
        <f t="shared" si="532"/>
        <v>0</v>
      </c>
      <c r="AR170" s="123">
        <v>24</v>
      </c>
      <c r="AS170" s="116">
        <f t="shared" si="533"/>
        <v>3792847.8067200002</v>
      </c>
      <c r="AT170" s="115"/>
      <c r="AU170" s="122">
        <f t="shared" si="534"/>
        <v>0</v>
      </c>
      <c r="AV170" s="115"/>
      <c r="AW170" s="116">
        <f t="shared" si="535"/>
        <v>0</v>
      </c>
      <c r="AX170" s="115">
        <v>0</v>
      </c>
      <c r="AY170" s="115">
        <f t="shared" si="536"/>
        <v>0</v>
      </c>
      <c r="AZ170" s="115"/>
      <c r="BA170" s="116">
        <f t="shared" si="537"/>
        <v>0</v>
      </c>
      <c r="BB170" s="115"/>
      <c r="BC170" s="116">
        <f t="shared" si="538"/>
        <v>0</v>
      </c>
      <c r="BD170" s="115"/>
      <c r="BE170" s="116">
        <f t="shared" si="539"/>
        <v>0</v>
      </c>
      <c r="BF170" s="115"/>
      <c r="BG170" s="116">
        <f t="shared" si="540"/>
        <v>0</v>
      </c>
      <c r="BH170" s="115"/>
      <c r="BI170" s="116">
        <f t="shared" si="541"/>
        <v>0</v>
      </c>
      <c r="BJ170" s="115"/>
      <c r="BK170" s="116">
        <f t="shared" si="542"/>
        <v>0</v>
      </c>
      <c r="BL170" s="115"/>
      <c r="BM170" s="116">
        <f t="shared" si="543"/>
        <v>0</v>
      </c>
      <c r="BN170" s="115"/>
      <c r="BO170" s="116">
        <f t="shared" si="544"/>
        <v>0</v>
      </c>
      <c r="BP170" s="115">
        <v>0</v>
      </c>
      <c r="BQ170" s="116">
        <f t="shared" si="545"/>
        <v>0</v>
      </c>
      <c r="BR170" s="115"/>
      <c r="BS170" s="116">
        <f t="shared" si="546"/>
        <v>0</v>
      </c>
      <c r="BT170" s="115"/>
      <c r="BU170" s="116">
        <f t="shared" si="547"/>
        <v>0</v>
      </c>
      <c r="BV170" s="115"/>
      <c r="BW170" s="124">
        <f t="shared" si="548"/>
        <v>0</v>
      </c>
      <c r="BX170" s="115"/>
      <c r="BY170" s="116">
        <f t="shared" si="549"/>
        <v>0</v>
      </c>
      <c r="BZ170" s="115"/>
      <c r="CA170" s="116">
        <f t="shared" si="550"/>
        <v>0</v>
      </c>
      <c r="CB170" s="115"/>
      <c r="CC170" s="116">
        <f t="shared" si="551"/>
        <v>0</v>
      </c>
      <c r="CD170" s="115"/>
      <c r="CE170" s="116">
        <f t="shared" si="552"/>
        <v>0</v>
      </c>
      <c r="CF170" s="115"/>
      <c r="CG170" s="116">
        <f t="shared" si="553"/>
        <v>0</v>
      </c>
      <c r="CH170" s="115"/>
      <c r="CI170" s="116">
        <f t="shared" si="554"/>
        <v>0</v>
      </c>
      <c r="CJ170" s="115"/>
      <c r="CK170" s="116">
        <f t="shared" si="555"/>
        <v>0</v>
      </c>
      <c r="CL170" s="115"/>
      <c r="CM170" s="116">
        <f t="shared" si="556"/>
        <v>0</v>
      </c>
      <c r="CN170" s="115">
        <v>0</v>
      </c>
      <c r="CO170" s="116">
        <f t="shared" si="557"/>
        <v>0</v>
      </c>
      <c r="CP170" s="115"/>
      <c r="CQ170" s="116">
        <f t="shared" si="558"/>
        <v>0</v>
      </c>
      <c r="CR170" s="115"/>
      <c r="CS170" s="116">
        <f t="shared" si="559"/>
        <v>0</v>
      </c>
      <c r="CT170" s="115"/>
      <c r="CU170" s="116">
        <f t="shared" si="560"/>
        <v>0</v>
      </c>
      <c r="CV170" s="115"/>
      <c r="CW170" s="116">
        <f t="shared" si="561"/>
        <v>0</v>
      </c>
      <c r="CX170" s="123">
        <v>0</v>
      </c>
      <c r="CY170" s="115">
        <f t="shared" si="562"/>
        <v>0</v>
      </c>
      <c r="CZ170" s="115"/>
      <c r="DA170" s="124">
        <f t="shared" si="563"/>
        <v>0</v>
      </c>
      <c r="DB170" s="115"/>
      <c r="DC170" s="116">
        <f t="shared" si="564"/>
        <v>0</v>
      </c>
      <c r="DD170" s="125"/>
      <c r="DE170" s="115">
        <f t="shared" si="565"/>
        <v>0</v>
      </c>
      <c r="DF170" s="115"/>
      <c r="DG170" s="116">
        <f t="shared" si="566"/>
        <v>0</v>
      </c>
      <c r="DH170" s="115"/>
      <c r="DI170" s="116">
        <f t="shared" si="567"/>
        <v>0</v>
      </c>
      <c r="DJ170" s="115"/>
      <c r="DK170" s="124">
        <f t="shared" si="568"/>
        <v>0</v>
      </c>
      <c r="DL170" s="124"/>
      <c r="DM170" s="124"/>
      <c r="DN170" s="116">
        <f t="shared" si="569"/>
        <v>275</v>
      </c>
      <c r="DO170" s="116">
        <f t="shared" si="569"/>
        <v>35945511.009520002</v>
      </c>
    </row>
    <row r="171" spans="1:120" s="37" customFormat="1" ht="45" customHeight="1" x14ac:dyDescent="0.25">
      <c r="A171" s="89"/>
      <c r="B171" s="109">
        <v>137</v>
      </c>
      <c r="C171" s="154" t="s">
        <v>424</v>
      </c>
      <c r="D171" s="152" t="s">
        <v>425</v>
      </c>
      <c r="E171" s="93">
        <v>24257</v>
      </c>
      <c r="F171" s="112">
        <v>4.32</v>
      </c>
      <c r="G171" s="149">
        <v>1</v>
      </c>
      <c r="H171" s="150"/>
      <c r="I171" s="150"/>
      <c r="J171" s="150"/>
      <c r="K171" s="65"/>
      <c r="L171" s="113">
        <v>1.4</v>
      </c>
      <c r="M171" s="113">
        <v>1.68</v>
      </c>
      <c r="N171" s="113">
        <v>2.23</v>
      </c>
      <c r="O171" s="114">
        <v>2.57</v>
      </c>
      <c r="P171" s="115">
        <v>0</v>
      </c>
      <c r="Q171" s="116">
        <f>(P171*$E171*$F171*$G171*$L171*$Q$13)</f>
        <v>0</v>
      </c>
      <c r="R171" s="115">
        <v>0</v>
      </c>
      <c r="S171" s="115">
        <f t="shared" si="523"/>
        <v>0</v>
      </c>
      <c r="T171" s="115"/>
      <c r="U171" s="116">
        <f t="shared" si="524"/>
        <v>0</v>
      </c>
      <c r="V171" s="115"/>
      <c r="W171" s="116">
        <f t="shared" si="525"/>
        <v>0</v>
      </c>
      <c r="X171" s="115">
        <v>20</v>
      </c>
      <c r="Y171" s="116">
        <f t="shared" si="526"/>
        <v>4107777.4079999994</v>
      </c>
      <c r="Z171" s="116"/>
      <c r="AA171" s="116"/>
      <c r="AB171" s="115"/>
      <c r="AC171" s="116">
        <f t="shared" si="527"/>
        <v>0</v>
      </c>
      <c r="AD171" s="115"/>
      <c r="AE171" s="116"/>
      <c r="AF171" s="115"/>
      <c r="AG171" s="116">
        <f t="shared" si="528"/>
        <v>0</v>
      </c>
      <c r="AH171" s="115"/>
      <c r="AI171" s="116"/>
      <c r="AJ171" s="144"/>
      <c r="AK171" s="116">
        <f t="shared" si="529"/>
        <v>0</v>
      </c>
      <c r="AL171" s="115">
        <v>0</v>
      </c>
      <c r="AM171" s="116">
        <f t="shared" si="530"/>
        <v>0</v>
      </c>
      <c r="AN171" s="115"/>
      <c r="AO171" s="115">
        <f t="shared" si="531"/>
        <v>0</v>
      </c>
      <c r="AP171" s="115">
        <v>0</v>
      </c>
      <c r="AQ171" s="116">
        <f t="shared" si="532"/>
        <v>0</v>
      </c>
      <c r="AR171" s="123">
        <v>0</v>
      </c>
      <c r="AS171" s="116">
        <f t="shared" si="533"/>
        <v>0</v>
      </c>
      <c r="AT171" s="115"/>
      <c r="AU171" s="122">
        <f t="shared" si="534"/>
        <v>0</v>
      </c>
      <c r="AV171" s="115"/>
      <c r="AW171" s="116">
        <f t="shared" si="535"/>
        <v>0</v>
      </c>
      <c r="AX171" s="115">
        <v>0</v>
      </c>
      <c r="AY171" s="115">
        <f t="shared" si="536"/>
        <v>0</v>
      </c>
      <c r="AZ171" s="115"/>
      <c r="BA171" s="116">
        <f t="shared" si="537"/>
        <v>0</v>
      </c>
      <c r="BB171" s="115"/>
      <c r="BC171" s="116">
        <f t="shared" si="538"/>
        <v>0</v>
      </c>
      <c r="BD171" s="115"/>
      <c r="BE171" s="116">
        <f t="shared" si="539"/>
        <v>0</v>
      </c>
      <c r="BF171" s="115"/>
      <c r="BG171" s="116">
        <f t="shared" si="540"/>
        <v>0</v>
      </c>
      <c r="BH171" s="115"/>
      <c r="BI171" s="116">
        <f t="shared" si="541"/>
        <v>0</v>
      </c>
      <c r="BJ171" s="115"/>
      <c r="BK171" s="116">
        <f t="shared" si="542"/>
        <v>0</v>
      </c>
      <c r="BL171" s="115"/>
      <c r="BM171" s="116">
        <f t="shared" si="543"/>
        <v>0</v>
      </c>
      <c r="BN171" s="115"/>
      <c r="BO171" s="116">
        <f t="shared" si="544"/>
        <v>0</v>
      </c>
      <c r="BP171" s="115">
        <v>0</v>
      </c>
      <c r="BQ171" s="116">
        <f t="shared" si="545"/>
        <v>0</v>
      </c>
      <c r="BR171" s="115"/>
      <c r="BS171" s="116">
        <f t="shared" si="546"/>
        <v>0</v>
      </c>
      <c r="BT171" s="115"/>
      <c r="BU171" s="116">
        <f t="shared" si="547"/>
        <v>0</v>
      </c>
      <c r="BV171" s="115"/>
      <c r="BW171" s="124">
        <f t="shared" si="548"/>
        <v>0</v>
      </c>
      <c r="BX171" s="115"/>
      <c r="BY171" s="116">
        <f t="shared" si="549"/>
        <v>0</v>
      </c>
      <c r="BZ171" s="115"/>
      <c r="CA171" s="116">
        <f t="shared" si="550"/>
        <v>0</v>
      </c>
      <c r="CB171" s="115"/>
      <c r="CC171" s="116">
        <f t="shared" si="551"/>
        <v>0</v>
      </c>
      <c r="CD171" s="115"/>
      <c r="CE171" s="116">
        <f t="shared" si="552"/>
        <v>0</v>
      </c>
      <c r="CF171" s="115"/>
      <c r="CG171" s="116">
        <f t="shared" si="553"/>
        <v>0</v>
      </c>
      <c r="CH171" s="115"/>
      <c r="CI171" s="116">
        <f t="shared" si="554"/>
        <v>0</v>
      </c>
      <c r="CJ171" s="115"/>
      <c r="CK171" s="116">
        <f t="shared" si="555"/>
        <v>0</v>
      </c>
      <c r="CL171" s="115"/>
      <c r="CM171" s="116">
        <f t="shared" si="556"/>
        <v>0</v>
      </c>
      <c r="CN171" s="115">
        <v>0</v>
      </c>
      <c r="CO171" s="116">
        <f t="shared" si="557"/>
        <v>0</v>
      </c>
      <c r="CP171" s="115"/>
      <c r="CQ171" s="116">
        <f t="shared" si="558"/>
        <v>0</v>
      </c>
      <c r="CR171" s="115"/>
      <c r="CS171" s="116">
        <f t="shared" si="559"/>
        <v>0</v>
      </c>
      <c r="CT171" s="115"/>
      <c r="CU171" s="116">
        <f t="shared" si="560"/>
        <v>0</v>
      </c>
      <c r="CV171" s="115"/>
      <c r="CW171" s="116">
        <f t="shared" si="561"/>
        <v>0</v>
      </c>
      <c r="CX171" s="123">
        <v>0</v>
      </c>
      <c r="CY171" s="115">
        <f t="shared" si="562"/>
        <v>0</v>
      </c>
      <c r="CZ171" s="115"/>
      <c r="DA171" s="124">
        <f t="shared" si="563"/>
        <v>0</v>
      </c>
      <c r="DB171" s="115"/>
      <c r="DC171" s="116">
        <f t="shared" si="564"/>
        <v>0</v>
      </c>
      <c r="DD171" s="125"/>
      <c r="DE171" s="115">
        <f t="shared" si="565"/>
        <v>0</v>
      </c>
      <c r="DF171" s="115"/>
      <c r="DG171" s="116">
        <f t="shared" si="566"/>
        <v>0</v>
      </c>
      <c r="DH171" s="115"/>
      <c r="DI171" s="116">
        <f t="shared" si="567"/>
        <v>0</v>
      </c>
      <c r="DJ171" s="115"/>
      <c r="DK171" s="124">
        <f t="shared" si="568"/>
        <v>0</v>
      </c>
      <c r="DL171" s="124"/>
      <c r="DM171" s="124"/>
      <c r="DN171" s="116">
        <f t="shared" si="569"/>
        <v>20</v>
      </c>
      <c r="DO171" s="116">
        <f t="shared" si="569"/>
        <v>4107777.4079999994</v>
      </c>
    </row>
    <row r="172" spans="1:120" s="37" customFormat="1" ht="30" customHeight="1" x14ac:dyDescent="0.25">
      <c r="A172" s="89"/>
      <c r="B172" s="109">
        <v>138</v>
      </c>
      <c r="C172" s="154" t="s">
        <v>426</v>
      </c>
      <c r="D172" s="152" t="s">
        <v>427</v>
      </c>
      <c r="E172" s="93">
        <v>24257</v>
      </c>
      <c r="F172" s="112">
        <v>1.29</v>
      </c>
      <c r="G172" s="149">
        <v>1</v>
      </c>
      <c r="H172" s="150"/>
      <c r="I172" s="150"/>
      <c r="J172" s="150"/>
      <c r="K172" s="65"/>
      <c r="L172" s="113">
        <v>1.4</v>
      </c>
      <c r="M172" s="113">
        <v>1.68</v>
      </c>
      <c r="N172" s="113">
        <v>2.23</v>
      </c>
      <c r="O172" s="114">
        <v>2.57</v>
      </c>
      <c r="P172" s="115">
        <v>6</v>
      </c>
      <c r="Q172" s="116">
        <f t="shared" si="522"/>
        <v>289133.73719999997</v>
      </c>
      <c r="R172" s="115">
        <v>0</v>
      </c>
      <c r="S172" s="115">
        <f t="shared" si="523"/>
        <v>0</v>
      </c>
      <c r="T172" s="115"/>
      <c r="U172" s="116">
        <f t="shared" si="524"/>
        <v>0</v>
      </c>
      <c r="V172" s="115"/>
      <c r="W172" s="116">
        <f t="shared" si="525"/>
        <v>0</v>
      </c>
      <c r="X172" s="115">
        <v>41</v>
      </c>
      <c r="Y172" s="116">
        <f t="shared" si="526"/>
        <v>2514587.3507999997</v>
      </c>
      <c r="Z172" s="116"/>
      <c r="AA172" s="116"/>
      <c r="AB172" s="115"/>
      <c r="AC172" s="116">
        <f t="shared" si="527"/>
        <v>0</v>
      </c>
      <c r="AD172" s="115"/>
      <c r="AE172" s="116"/>
      <c r="AF172" s="115"/>
      <c r="AG172" s="116">
        <f t="shared" si="528"/>
        <v>0</v>
      </c>
      <c r="AH172" s="115"/>
      <c r="AI172" s="116"/>
      <c r="AJ172" s="144">
        <v>2</v>
      </c>
      <c r="AK172" s="116">
        <f t="shared" si="529"/>
        <v>96377.912400000001</v>
      </c>
      <c r="AL172" s="115"/>
      <c r="AM172" s="116">
        <f t="shared" si="530"/>
        <v>0</v>
      </c>
      <c r="AN172" s="115"/>
      <c r="AO172" s="115">
        <f t="shared" si="531"/>
        <v>0</v>
      </c>
      <c r="AP172" s="115"/>
      <c r="AQ172" s="116">
        <f t="shared" si="532"/>
        <v>0</v>
      </c>
      <c r="AR172" s="204">
        <v>79</v>
      </c>
      <c r="AS172" s="116">
        <f t="shared" si="533"/>
        <v>5814216.6062399996</v>
      </c>
      <c r="AT172" s="115"/>
      <c r="AU172" s="122">
        <f t="shared" si="534"/>
        <v>0</v>
      </c>
      <c r="AV172" s="115"/>
      <c r="AW172" s="116">
        <f t="shared" si="535"/>
        <v>0</v>
      </c>
      <c r="AX172" s="115">
        <v>0</v>
      </c>
      <c r="AY172" s="115">
        <f t="shared" si="536"/>
        <v>0</v>
      </c>
      <c r="AZ172" s="115"/>
      <c r="BA172" s="116">
        <f t="shared" si="537"/>
        <v>0</v>
      </c>
      <c r="BB172" s="115"/>
      <c r="BC172" s="116">
        <f t="shared" si="538"/>
        <v>0</v>
      </c>
      <c r="BD172" s="115"/>
      <c r="BE172" s="116">
        <f t="shared" si="539"/>
        <v>0</v>
      </c>
      <c r="BF172" s="115"/>
      <c r="BG172" s="116">
        <f t="shared" si="540"/>
        <v>0</v>
      </c>
      <c r="BH172" s="115"/>
      <c r="BI172" s="116">
        <f t="shared" si="541"/>
        <v>0</v>
      </c>
      <c r="BJ172" s="115"/>
      <c r="BK172" s="116">
        <f t="shared" si="542"/>
        <v>0</v>
      </c>
      <c r="BL172" s="115"/>
      <c r="BM172" s="116">
        <f t="shared" si="543"/>
        <v>0</v>
      </c>
      <c r="BN172" s="115"/>
      <c r="BO172" s="116">
        <f t="shared" si="544"/>
        <v>0</v>
      </c>
      <c r="BP172" s="115">
        <v>0</v>
      </c>
      <c r="BQ172" s="116">
        <f t="shared" si="545"/>
        <v>0</v>
      </c>
      <c r="BR172" s="115"/>
      <c r="BS172" s="116">
        <f t="shared" si="546"/>
        <v>0</v>
      </c>
      <c r="BT172" s="115"/>
      <c r="BU172" s="116">
        <f t="shared" si="547"/>
        <v>0</v>
      </c>
      <c r="BV172" s="115"/>
      <c r="BW172" s="124">
        <f t="shared" si="548"/>
        <v>0</v>
      </c>
      <c r="BX172" s="115"/>
      <c r="BY172" s="116">
        <f t="shared" si="549"/>
        <v>0</v>
      </c>
      <c r="BZ172" s="115"/>
      <c r="CA172" s="116">
        <f t="shared" si="550"/>
        <v>0</v>
      </c>
      <c r="CB172" s="115"/>
      <c r="CC172" s="116">
        <f t="shared" si="551"/>
        <v>0</v>
      </c>
      <c r="CD172" s="115"/>
      <c r="CE172" s="116">
        <f t="shared" si="552"/>
        <v>0</v>
      </c>
      <c r="CF172" s="115"/>
      <c r="CG172" s="116">
        <f t="shared" si="553"/>
        <v>0</v>
      </c>
      <c r="CH172" s="115"/>
      <c r="CI172" s="116">
        <f t="shared" si="554"/>
        <v>0</v>
      </c>
      <c r="CJ172" s="115"/>
      <c r="CK172" s="116">
        <f t="shared" si="555"/>
        <v>0</v>
      </c>
      <c r="CL172" s="115"/>
      <c r="CM172" s="116">
        <f t="shared" si="556"/>
        <v>0</v>
      </c>
      <c r="CN172" s="115">
        <v>0</v>
      </c>
      <c r="CO172" s="116">
        <f t="shared" si="557"/>
        <v>0</v>
      </c>
      <c r="CP172" s="115"/>
      <c r="CQ172" s="116">
        <f t="shared" si="558"/>
        <v>0</v>
      </c>
      <c r="CR172" s="115"/>
      <c r="CS172" s="116">
        <f t="shared" si="559"/>
        <v>0</v>
      </c>
      <c r="CT172" s="115"/>
      <c r="CU172" s="116">
        <f t="shared" si="560"/>
        <v>0</v>
      </c>
      <c r="CV172" s="115"/>
      <c r="CW172" s="116">
        <f t="shared" si="561"/>
        <v>0</v>
      </c>
      <c r="CX172" s="123"/>
      <c r="CY172" s="115">
        <f t="shared" si="562"/>
        <v>0</v>
      </c>
      <c r="CZ172" s="115"/>
      <c r="DA172" s="124">
        <f t="shared" si="563"/>
        <v>0</v>
      </c>
      <c r="DB172" s="115"/>
      <c r="DC172" s="116">
        <f t="shared" si="564"/>
        <v>0</v>
      </c>
      <c r="DD172" s="125"/>
      <c r="DE172" s="115">
        <f t="shared" si="565"/>
        <v>0</v>
      </c>
      <c r="DF172" s="115"/>
      <c r="DG172" s="116">
        <f t="shared" si="566"/>
        <v>0</v>
      </c>
      <c r="DH172" s="115"/>
      <c r="DI172" s="116">
        <f t="shared" si="567"/>
        <v>0</v>
      </c>
      <c r="DJ172" s="115"/>
      <c r="DK172" s="124">
        <f t="shared" si="568"/>
        <v>0</v>
      </c>
      <c r="DL172" s="124"/>
      <c r="DM172" s="124"/>
      <c r="DN172" s="116">
        <f t="shared" si="569"/>
        <v>128</v>
      </c>
      <c r="DO172" s="116">
        <f t="shared" si="569"/>
        <v>8714315.6066399999</v>
      </c>
    </row>
    <row r="173" spans="1:120" s="37" customFormat="1" ht="30" customHeight="1" x14ac:dyDescent="0.25">
      <c r="A173" s="89"/>
      <c r="B173" s="109">
        <v>139</v>
      </c>
      <c r="C173" s="154" t="s">
        <v>428</v>
      </c>
      <c r="D173" s="152" t="s">
        <v>429</v>
      </c>
      <c r="E173" s="93">
        <v>24257</v>
      </c>
      <c r="F173" s="112">
        <v>1.55</v>
      </c>
      <c r="G173" s="149">
        <v>1</v>
      </c>
      <c r="H173" s="150"/>
      <c r="I173" s="150"/>
      <c r="J173" s="150"/>
      <c r="K173" s="65"/>
      <c r="L173" s="113">
        <v>1.4</v>
      </c>
      <c r="M173" s="113">
        <v>1.68</v>
      </c>
      <c r="N173" s="113">
        <v>2.23</v>
      </c>
      <c r="O173" s="114">
        <v>2.57</v>
      </c>
      <c r="P173" s="115">
        <v>49</v>
      </c>
      <c r="Q173" s="116">
        <f t="shared" si="522"/>
        <v>2837171.4910000004</v>
      </c>
      <c r="R173" s="115">
        <v>0</v>
      </c>
      <c r="S173" s="115">
        <f t="shared" si="523"/>
        <v>0</v>
      </c>
      <c r="T173" s="115"/>
      <c r="U173" s="116">
        <f t="shared" si="524"/>
        <v>0</v>
      </c>
      <c r="V173" s="115"/>
      <c r="W173" s="116">
        <f t="shared" si="525"/>
        <v>0</v>
      </c>
      <c r="X173" s="115">
        <v>0</v>
      </c>
      <c r="Y173" s="116">
        <f t="shared" si="526"/>
        <v>0</v>
      </c>
      <c r="Z173" s="116"/>
      <c r="AA173" s="116"/>
      <c r="AB173" s="115"/>
      <c r="AC173" s="116">
        <f t="shared" si="527"/>
        <v>0</v>
      </c>
      <c r="AD173" s="115"/>
      <c r="AE173" s="116"/>
      <c r="AF173" s="115"/>
      <c r="AG173" s="116">
        <f t="shared" si="528"/>
        <v>0</v>
      </c>
      <c r="AH173" s="115"/>
      <c r="AI173" s="116"/>
      <c r="AJ173" s="144">
        <v>33</v>
      </c>
      <c r="AK173" s="116">
        <f t="shared" si="529"/>
        <v>1910748.1470000001</v>
      </c>
      <c r="AL173" s="115">
        <v>0</v>
      </c>
      <c r="AM173" s="116">
        <f t="shared" si="530"/>
        <v>0</v>
      </c>
      <c r="AN173" s="115"/>
      <c r="AO173" s="115">
        <f t="shared" si="531"/>
        <v>0</v>
      </c>
      <c r="AP173" s="115">
        <v>0</v>
      </c>
      <c r="AQ173" s="116">
        <f t="shared" si="532"/>
        <v>0</v>
      </c>
      <c r="AR173" s="121">
        <v>0</v>
      </c>
      <c r="AS173" s="116">
        <f t="shared" si="533"/>
        <v>0</v>
      </c>
      <c r="AT173" s="115"/>
      <c r="AU173" s="122">
        <f t="shared" si="534"/>
        <v>0</v>
      </c>
      <c r="AV173" s="115"/>
      <c r="AW173" s="116">
        <f t="shared" si="535"/>
        <v>0</v>
      </c>
      <c r="AX173" s="115"/>
      <c r="AY173" s="115">
        <f t="shared" si="536"/>
        <v>0</v>
      </c>
      <c r="AZ173" s="115"/>
      <c r="BA173" s="116">
        <f t="shared" si="537"/>
        <v>0</v>
      </c>
      <c r="BB173" s="115"/>
      <c r="BC173" s="116">
        <f t="shared" si="538"/>
        <v>0</v>
      </c>
      <c r="BD173" s="115"/>
      <c r="BE173" s="116">
        <f t="shared" si="539"/>
        <v>0</v>
      </c>
      <c r="BF173" s="115"/>
      <c r="BG173" s="116">
        <f t="shared" si="540"/>
        <v>0</v>
      </c>
      <c r="BH173" s="115"/>
      <c r="BI173" s="116">
        <f t="shared" si="541"/>
        <v>0</v>
      </c>
      <c r="BJ173" s="115"/>
      <c r="BK173" s="116">
        <f t="shared" si="542"/>
        <v>0</v>
      </c>
      <c r="BL173" s="115"/>
      <c r="BM173" s="116">
        <f t="shared" si="543"/>
        <v>0</v>
      </c>
      <c r="BN173" s="115"/>
      <c r="BO173" s="116">
        <f t="shared" si="544"/>
        <v>0</v>
      </c>
      <c r="BP173" s="115">
        <v>0</v>
      </c>
      <c r="BQ173" s="116">
        <f t="shared" si="545"/>
        <v>0</v>
      </c>
      <c r="BR173" s="115"/>
      <c r="BS173" s="116">
        <f t="shared" si="546"/>
        <v>0</v>
      </c>
      <c r="BT173" s="115"/>
      <c r="BU173" s="116">
        <f t="shared" si="547"/>
        <v>0</v>
      </c>
      <c r="BV173" s="115"/>
      <c r="BW173" s="124">
        <f t="shared" si="548"/>
        <v>0</v>
      </c>
      <c r="BX173" s="115"/>
      <c r="BY173" s="116">
        <f t="shared" si="549"/>
        <v>0</v>
      </c>
      <c r="BZ173" s="115"/>
      <c r="CA173" s="116">
        <f t="shared" si="550"/>
        <v>0</v>
      </c>
      <c r="CB173" s="115"/>
      <c r="CC173" s="116">
        <f t="shared" si="551"/>
        <v>0</v>
      </c>
      <c r="CD173" s="115"/>
      <c r="CE173" s="116">
        <f t="shared" si="552"/>
        <v>0</v>
      </c>
      <c r="CF173" s="115"/>
      <c r="CG173" s="116">
        <f t="shared" si="553"/>
        <v>0</v>
      </c>
      <c r="CH173" s="115"/>
      <c r="CI173" s="116">
        <f t="shared" si="554"/>
        <v>0</v>
      </c>
      <c r="CJ173" s="115"/>
      <c r="CK173" s="116">
        <f t="shared" si="555"/>
        <v>0</v>
      </c>
      <c r="CL173" s="115"/>
      <c r="CM173" s="116">
        <f t="shared" si="556"/>
        <v>0</v>
      </c>
      <c r="CN173" s="115">
        <v>0</v>
      </c>
      <c r="CO173" s="116">
        <f t="shared" si="557"/>
        <v>0</v>
      </c>
      <c r="CP173" s="115"/>
      <c r="CQ173" s="116">
        <f t="shared" si="558"/>
        <v>0</v>
      </c>
      <c r="CR173" s="115"/>
      <c r="CS173" s="116">
        <f t="shared" si="559"/>
        <v>0</v>
      </c>
      <c r="CT173" s="115"/>
      <c r="CU173" s="116">
        <f t="shared" si="560"/>
        <v>0</v>
      </c>
      <c r="CV173" s="115"/>
      <c r="CW173" s="116">
        <f t="shared" si="561"/>
        <v>0</v>
      </c>
      <c r="CX173" s="123">
        <v>0</v>
      </c>
      <c r="CY173" s="115">
        <f t="shared" si="562"/>
        <v>0</v>
      </c>
      <c r="CZ173" s="115"/>
      <c r="DA173" s="124">
        <f t="shared" si="563"/>
        <v>0</v>
      </c>
      <c r="DB173" s="115"/>
      <c r="DC173" s="116">
        <f t="shared" si="564"/>
        <v>0</v>
      </c>
      <c r="DD173" s="125"/>
      <c r="DE173" s="115">
        <f t="shared" si="565"/>
        <v>0</v>
      </c>
      <c r="DF173" s="115"/>
      <c r="DG173" s="116">
        <f t="shared" si="566"/>
        <v>0</v>
      </c>
      <c r="DH173" s="115"/>
      <c r="DI173" s="116">
        <f t="shared" si="567"/>
        <v>0</v>
      </c>
      <c r="DJ173" s="115"/>
      <c r="DK173" s="124">
        <f t="shared" si="568"/>
        <v>0</v>
      </c>
      <c r="DL173" s="124"/>
      <c r="DM173" s="124"/>
      <c r="DN173" s="116">
        <f t="shared" si="569"/>
        <v>82</v>
      </c>
      <c r="DO173" s="116">
        <f t="shared" si="569"/>
        <v>4747919.6380000003</v>
      </c>
      <c r="DP173"/>
    </row>
    <row r="174" spans="1:120" s="37" customFormat="1" ht="30" customHeight="1" x14ac:dyDescent="0.25">
      <c r="A174" s="89"/>
      <c r="B174" s="109">
        <v>140</v>
      </c>
      <c r="C174" s="154" t="s">
        <v>430</v>
      </c>
      <c r="D174" s="152" t="s">
        <v>431</v>
      </c>
      <c r="E174" s="93">
        <v>24257</v>
      </c>
      <c r="F174" s="112">
        <v>1.71</v>
      </c>
      <c r="G174" s="149">
        <v>1</v>
      </c>
      <c r="H174" s="150"/>
      <c r="I174" s="150"/>
      <c r="J174" s="150"/>
      <c r="K174" s="65"/>
      <c r="L174" s="113">
        <v>1.4</v>
      </c>
      <c r="M174" s="113">
        <v>1.68</v>
      </c>
      <c r="N174" s="113">
        <v>2.23</v>
      </c>
      <c r="O174" s="114">
        <v>2.57</v>
      </c>
      <c r="P174" s="115">
        <v>5</v>
      </c>
      <c r="Q174" s="116">
        <f t="shared" si="522"/>
        <v>319391.91899999999</v>
      </c>
      <c r="R174" s="115">
        <v>0</v>
      </c>
      <c r="S174" s="115">
        <f t="shared" si="523"/>
        <v>0</v>
      </c>
      <c r="T174" s="115"/>
      <c r="U174" s="116">
        <f t="shared" si="524"/>
        <v>0</v>
      </c>
      <c r="V174" s="115"/>
      <c r="W174" s="116">
        <f t="shared" si="525"/>
        <v>0</v>
      </c>
      <c r="X174" s="115">
        <v>4</v>
      </c>
      <c r="Y174" s="116">
        <f t="shared" si="526"/>
        <v>325199.04479999997</v>
      </c>
      <c r="Z174" s="116"/>
      <c r="AA174" s="116"/>
      <c r="AB174" s="115"/>
      <c r="AC174" s="116">
        <f t="shared" si="527"/>
        <v>0</v>
      </c>
      <c r="AD174" s="115"/>
      <c r="AE174" s="116"/>
      <c r="AF174" s="115"/>
      <c r="AG174" s="116">
        <f t="shared" si="528"/>
        <v>0</v>
      </c>
      <c r="AH174" s="115"/>
      <c r="AI174" s="116"/>
      <c r="AJ174" s="144">
        <v>4</v>
      </c>
      <c r="AK174" s="116">
        <f t="shared" si="529"/>
        <v>255513.53519999998</v>
      </c>
      <c r="AL174" s="115">
        <v>0</v>
      </c>
      <c r="AM174" s="116">
        <f t="shared" si="530"/>
        <v>0</v>
      </c>
      <c r="AN174" s="115"/>
      <c r="AO174" s="115">
        <f t="shared" si="531"/>
        <v>0</v>
      </c>
      <c r="AP174" s="115">
        <v>0</v>
      </c>
      <c r="AQ174" s="116">
        <f t="shared" si="532"/>
        <v>0</v>
      </c>
      <c r="AR174" s="123">
        <v>0</v>
      </c>
      <c r="AS174" s="116">
        <f t="shared" si="533"/>
        <v>0</v>
      </c>
      <c r="AT174" s="115"/>
      <c r="AU174" s="122">
        <f t="shared" si="534"/>
        <v>0</v>
      </c>
      <c r="AV174" s="115"/>
      <c r="AW174" s="116">
        <f t="shared" si="535"/>
        <v>0</v>
      </c>
      <c r="AX174" s="115">
        <v>0</v>
      </c>
      <c r="AY174" s="115">
        <f t="shared" si="536"/>
        <v>0</v>
      </c>
      <c r="AZ174" s="115"/>
      <c r="BA174" s="116">
        <f t="shared" si="537"/>
        <v>0</v>
      </c>
      <c r="BB174" s="115"/>
      <c r="BC174" s="116">
        <f t="shared" si="538"/>
        <v>0</v>
      </c>
      <c r="BD174" s="115"/>
      <c r="BE174" s="116">
        <f t="shared" si="539"/>
        <v>0</v>
      </c>
      <c r="BF174" s="115"/>
      <c r="BG174" s="116">
        <f t="shared" si="540"/>
        <v>0</v>
      </c>
      <c r="BH174" s="115"/>
      <c r="BI174" s="116">
        <f t="shared" si="541"/>
        <v>0</v>
      </c>
      <c r="BJ174" s="115"/>
      <c r="BK174" s="116">
        <f t="shared" si="542"/>
        <v>0</v>
      </c>
      <c r="BL174" s="115"/>
      <c r="BM174" s="116">
        <f t="shared" si="543"/>
        <v>0</v>
      </c>
      <c r="BN174" s="115"/>
      <c r="BO174" s="116">
        <f t="shared" si="544"/>
        <v>0</v>
      </c>
      <c r="BP174" s="115">
        <v>0</v>
      </c>
      <c r="BQ174" s="116">
        <f t="shared" si="545"/>
        <v>0</v>
      </c>
      <c r="BR174" s="115"/>
      <c r="BS174" s="116">
        <f t="shared" si="546"/>
        <v>0</v>
      </c>
      <c r="BT174" s="115"/>
      <c r="BU174" s="116">
        <f t="shared" si="547"/>
        <v>0</v>
      </c>
      <c r="BV174" s="115"/>
      <c r="BW174" s="124">
        <f t="shared" si="548"/>
        <v>0</v>
      </c>
      <c r="BX174" s="115"/>
      <c r="BY174" s="116">
        <f t="shared" si="549"/>
        <v>0</v>
      </c>
      <c r="BZ174" s="115"/>
      <c r="CA174" s="116">
        <f t="shared" si="550"/>
        <v>0</v>
      </c>
      <c r="CB174" s="115"/>
      <c r="CC174" s="116">
        <f t="shared" si="551"/>
        <v>0</v>
      </c>
      <c r="CD174" s="115"/>
      <c r="CE174" s="116">
        <f t="shared" si="552"/>
        <v>0</v>
      </c>
      <c r="CF174" s="115"/>
      <c r="CG174" s="116">
        <f t="shared" si="553"/>
        <v>0</v>
      </c>
      <c r="CH174" s="115"/>
      <c r="CI174" s="116">
        <f t="shared" si="554"/>
        <v>0</v>
      </c>
      <c r="CJ174" s="115"/>
      <c r="CK174" s="116">
        <f t="shared" si="555"/>
        <v>0</v>
      </c>
      <c r="CL174" s="115"/>
      <c r="CM174" s="116">
        <f t="shared" si="556"/>
        <v>0</v>
      </c>
      <c r="CN174" s="115">
        <v>0</v>
      </c>
      <c r="CO174" s="116">
        <f t="shared" si="557"/>
        <v>0</v>
      </c>
      <c r="CP174" s="115"/>
      <c r="CQ174" s="116">
        <f t="shared" si="558"/>
        <v>0</v>
      </c>
      <c r="CR174" s="115"/>
      <c r="CS174" s="116">
        <f t="shared" si="559"/>
        <v>0</v>
      </c>
      <c r="CT174" s="115"/>
      <c r="CU174" s="116">
        <f t="shared" si="560"/>
        <v>0</v>
      </c>
      <c r="CV174" s="115"/>
      <c r="CW174" s="116">
        <f t="shared" si="561"/>
        <v>0</v>
      </c>
      <c r="CX174" s="123">
        <v>0</v>
      </c>
      <c r="CY174" s="115">
        <f t="shared" si="562"/>
        <v>0</v>
      </c>
      <c r="CZ174" s="115"/>
      <c r="DA174" s="124">
        <f t="shared" si="563"/>
        <v>0</v>
      </c>
      <c r="DB174" s="115"/>
      <c r="DC174" s="116">
        <f t="shared" si="564"/>
        <v>0</v>
      </c>
      <c r="DD174" s="125"/>
      <c r="DE174" s="115">
        <f t="shared" si="565"/>
        <v>0</v>
      </c>
      <c r="DF174" s="115"/>
      <c r="DG174" s="116">
        <f t="shared" si="566"/>
        <v>0</v>
      </c>
      <c r="DH174" s="115"/>
      <c r="DI174" s="116">
        <f t="shared" si="567"/>
        <v>0</v>
      </c>
      <c r="DJ174" s="115"/>
      <c r="DK174" s="124">
        <f t="shared" si="568"/>
        <v>0</v>
      </c>
      <c r="DL174" s="124"/>
      <c r="DM174" s="124"/>
      <c r="DN174" s="116">
        <f t="shared" si="569"/>
        <v>13</v>
      </c>
      <c r="DO174" s="116">
        <f t="shared" si="569"/>
        <v>900104.49900000007</v>
      </c>
    </row>
    <row r="175" spans="1:120" s="37" customFormat="1" ht="45" customHeight="1" x14ac:dyDescent="0.25">
      <c r="A175" s="89"/>
      <c r="B175" s="109">
        <v>141</v>
      </c>
      <c r="C175" s="154" t="s">
        <v>432</v>
      </c>
      <c r="D175" s="152" t="s">
        <v>433</v>
      </c>
      <c r="E175" s="93">
        <v>24257</v>
      </c>
      <c r="F175" s="112">
        <v>2.29</v>
      </c>
      <c r="G175" s="149">
        <v>1</v>
      </c>
      <c r="H175" s="150"/>
      <c r="I175" s="150"/>
      <c r="J175" s="150"/>
      <c r="K175" s="65"/>
      <c r="L175" s="113">
        <v>1.4</v>
      </c>
      <c r="M175" s="113">
        <v>1.68</v>
      </c>
      <c r="N175" s="113">
        <v>2.23</v>
      </c>
      <c r="O175" s="114">
        <v>2.57</v>
      </c>
      <c r="P175" s="115">
        <v>1</v>
      </c>
      <c r="Q175" s="116">
        <f t="shared" si="522"/>
        <v>85544.736199999999</v>
      </c>
      <c r="R175" s="115">
        <v>0</v>
      </c>
      <c r="S175" s="115">
        <f t="shared" si="523"/>
        <v>0</v>
      </c>
      <c r="T175" s="115"/>
      <c r="U175" s="116">
        <f t="shared" si="524"/>
        <v>0</v>
      </c>
      <c r="V175" s="115"/>
      <c r="W175" s="116">
        <f t="shared" si="525"/>
        <v>0</v>
      </c>
      <c r="X175" s="115">
        <v>25</v>
      </c>
      <c r="Y175" s="116">
        <f t="shared" si="526"/>
        <v>2721877.9699999997</v>
      </c>
      <c r="Z175" s="116"/>
      <c r="AA175" s="116"/>
      <c r="AB175" s="115"/>
      <c r="AC175" s="116">
        <f t="shared" si="527"/>
        <v>0</v>
      </c>
      <c r="AD175" s="115"/>
      <c r="AE175" s="116"/>
      <c r="AF175" s="115"/>
      <c r="AG175" s="116">
        <f t="shared" si="528"/>
        <v>0</v>
      </c>
      <c r="AH175" s="115"/>
      <c r="AI175" s="116"/>
      <c r="AJ175" s="144"/>
      <c r="AK175" s="116">
        <f t="shared" si="529"/>
        <v>0</v>
      </c>
      <c r="AL175" s="115">
        <v>0</v>
      </c>
      <c r="AM175" s="116">
        <f t="shared" si="530"/>
        <v>0</v>
      </c>
      <c r="AN175" s="115"/>
      <c r="AO175" s="115">
        <f t="shared" si="531"/>
        <v>0</v>
      </c>
      <c r="AP175" s="115">
        <v>0</v>
      </c>
      <c r="AQ175" s="116">
        <f t="shared" si="532"/>
        <v>0</v>
      </c>
      <c r="AR175" s="123">
        <v>3</v>
      </c>
      <c r="AS175" s="116">
        <f t="shared" si="533"/>
        <v>391950.42767999991</v>
      </c>
      <c r="AT175" s="115"/>
      <c r="AU175" s="122">
        <f t="shared" si="534"/>
        <v>0</v>
      </c>
      <c r="AV175" s="115"/>
      <c r="AW175" s="116">
        <f t="shared" si="535"/>
        <v>0</v>
      </c>
      <c r="AX175" s="115">
        <v>0</v>
      </c>
      <c r="AY175" s="115">
        <f t="shared" si="536"/>
        <v>0</v>
      </c>
      <c r="AZ175" s="115"/>
      <c r="BA175" s="116">
        <f t="shared" si="537"/>
        <v>0</v>
      </c>
      <c r="BB175" s="115"/>
      <c r="BC175" s="116">
        <f t="shared" si="538"/>
        <v>0</v>
      </c>
      <c r="BD175" s="115"/>
      <c r="BE175" s="116">
        <f t="shared" si="539"/>
        <v>0</v>
      </c>
      <c r="BF175" s="115"/>
      <c r="BG175" s="116">
        <f t="shared" si="540"/>
        <v>0</v>
      </c>
      <c r="BH175" s="115"/>
      <c r="BI175" s="116">
        <f t="shared" si="541"/>
        <v>0</v>
      </c>
      <c r="BJ175" s="115"/>
      <c r="BK175" s="116">
        <f t="shared" si="542"/>
        <v>0</v>
      </c>
      <c r="BL175" s="115"/>
      <c r="BM175" s="116">
        <f t="shared" si="543"/>
        <v>0</v>
      </c>
      <c r="BN175" s="115"/>
      <c r="BO175" s="116">
        <f t="shared" si="544"/>
        <v>0</v>
      </c>
      <c r="BP175" s="115">
        <v>0</v>
      </c>
      <c r="BQ175" s="116">
        <f t="shared" si="545"/>
        <v>0</v>
      </c>
      <c r="BR175" s="115"/>
      <c r="BS175" s="116">
        <f t="shared" si="546"/>
        <v>0</v>
      </c>
      <c r="BT175" s="115"/>
      <c r="BU175" s="116">
        <f t="shared" si="547"/>
        <v>0</v>
      </c>
      <c r="BV175" s="115"/>
      <c r="BW175" s="124">
        <f t="shared" si="548"/>
        <v>0</v>
      </c>
      <c r="BX175" s="115"/>
      <c r="BY175" s="116">
        <f t="shared" si="549"/>
        <v>0</v>
      </c>
      <c r="BZ175" s="115"/>
      <c r="CA175" s="116">
        <f t="shared" si="550"/>
        <v>0</v>
      </c>
      <c r="CB175" s="115"/>
      <c r="CC175" s="116">
        <f t="shared" si="551"/>
        <v>0</v>
      </c>
      <c r="CD175" s="115"/>
      <c r="CE175" s="116">
        <f t="shared" si="552"/>
        <v>0</v>
      </c>
      <c r="CF175" s="115"/>
      <c r="CG175" s="116">
        <f t="shared" si="553"/>
        <v>0</v>
      </c>
      <c r="CH175" s="115"/>
      <c r="CI175" s="116">
        <f t="shared" si="554"/>
        <v>0</v>
      </c>
      <c r="CJ175" s="115"/>
      <c r="CK175" s="116">
        <f t="shared" si="555"/>
        <v>0</v>
      </c>
      <c r="CL175" s="115"/>
      <c r="CM175" s="116">
        <f t="shared" si="556"/>
        <v>0</v>
      </c>
      <c r="CN175" s="115">
        <v>0</v>
      </c>
      <c r="CO175" s="116">
        <f t="shared" si="557"/>
        <v>0</v>
      </c>
      <c r="CP175" s="115"/>
      <c r="CQ175" s="116">
        <f t="shared" si="558"/>
        <v>0</v>
      </c>
      <c r="CR175" s="115"/>
      <c r="CS175" s="116">
        <f t="shared" si="559"/>
        <v>0</v>
      </c>
      <c r="CT175" s="115"/>
      <c r="CU175" s="116">
        <f t="shared" si="560"/>
        <v>0</v>
      </c>
      <c r="CV175" s="115"/>
      <c r="CW175" s="116">
        <f t="shared" si="561"/>
        <v>0</v>
      </c>
      <c r="CX175" s="123">
        <v>0</v>
      </c>
      <c r="CY175" s="115">
        <f t="shared" si="562"/>
        <v>0</v>
      </c>
      <c r="CZ175" s="115"/>
      <c r="DA175" s="124">
        <f t="shared" si="563"/>
        <v>0</v>
      </c>
      <c r="DB175" s="115"/>
      <c r="DC175" s="116">
        <f t="shared" si="564"/>
        <v>0</v>
      </c>
      <c r="DD175" s="125"/>
      <c r="DE175" s="115">
        <f t="shared" si="565"/>
        <v>0</v>
      </c>
      <c r="DF175" s="115"/>
      <c r="DG175" s="116">
        <f t="shared" si="566"/>
        <v>0</v>
      </c>
      <c r="DH175" s="115"/>
      <c r="DI175" s="116">
        <f t="shared" si="567"/>
        <v>0</v>
      </c>
      <c r="DJ175" s="115"/>
      <c r="DK175" s="124">
        <f t="shared" si="568"/>
        <v>0</v>
      </c>
      <c r="DL175" s="124"/>
      <c r="DM175" s="124"/>
      <c r="DN175" s="116">
        <f t="shared" si="569"/>
        <v>29</v>
      </c>
      <c r="DO175" s="116">
        <f t="shared" si="569"/>
        <v>3199373.1338799996</v>
      </c>
    </row>
    <row r="176" spans="1:120" s="37" customFormat="1" ht="45" customHeight="1" x14ac:dyDescent="0.25">
      <c r="A176" s="89"/>
      <c r="B176" s="109">
        <v>142</v>
      </c>
      <c r="C176" s="154" t="s">
        <v>434</v>
      </c>
      <c r="D176" s="152" t="s">
        <v>435</v>
      </c>
      <c r="E176" s="93">
        <v>24257</v>
      </c>
      <c r="F176" s="112">
        <v>2.4900000000000002</v>
      </c>
      <c r="G176" s="149">
        <v>1</v>
      </c>
      <c r="H176" s="150"/>
      <c r="I176" s="150"/>
      <c r="J176" s="150"/>
      <c r="K176" s="65"/>
      <c r="L176" s="113">
        <v>1.4</v>
      </c>
      <c r="M176" s="113">
        <v>1.68</v>
      </c>
      <c r="N176" s="113">
        <v>2.23</v>
      </c>
      <c r="O176" s="114">
        <v>2.57</v>
      </c>
      <c r="P176" s="115">
        <v>3</v>
      </c>
      <c r="Q176" s="116">
        <f t="shared" si="522"/>
        <v>279047.67660000001</v>
      </c>
      <c r="R176" s="115">
        <v>0</v>
      </c>
      <c r="S176" s="115">
        <f t="shared" si="523"/>
        <v>0</v>
      </c>
      <c r="T176" s="115"/>
      <c r="U176" s="116">
        <f t="shared" si="524"/>
        <v>0</v>
      </c>
      <c r="V176" s="115"/>
      <c r="W176" s="116">
        <f t="shared" si="525"/>
        <v>0</v>
      </c>
      <c r="X176" s="115">
        <v>22</v>
      </c>
      <c r="Y176" s="116">
        <f t="shared" si="526"/>
        <v>2604444.9816000001</v>
      </c>
      <c r="Z176" s="116"/>
      <c r="AA176" s="116"/>
      <c r="AB176" s="115"/>
      <c r="AC176" s="116">
        <f t="shared" si="527"/>
        <v>0</v>
      </c>
      <c r="AD176" s="115"/>
      <c r="AE176" s="116"/>
      <c r="AF176" s="115"/>
      <c r="AG176" s="116">
        <f t="shared" si="528"/>
        <v>0</v>
      </c>
      <c r="AH176" s="115"/>
      <c r="AI176" s="116"/>
      <c r="AJ176" s="144"/>
      <c r="AK176" s="116">
        <f t="shared" si="529"/>
        <v>0</v>
      </c>
      <c r="AL176" s="115">
        <v>0</v>
      </c>
      <c r="AM176" s="116">
        <f t="shared" si="530"/>
        <v>0</v>
      </c>
      <c r="AN176" s="115"/>
      <c r="AO176" s="115">
        <f t="shared" si="531"/>
        <v>0</v>
      </c>
      <c r="AP176" s="115">
        <v>0</v>
      </c>
      <c r="AQ176" s="116">
        <f t="shared" si="532"/>
        <v>0</v>
      </c>
      <c r="AR176" s="123">
        <v>9</v>
      </c>
      <c r="AS176" s="116">
        <f t="shared" si="533"/>
        <v>1278545.7182399998</v>
      </c>
      <c r="AT176" s="115"/>
      <c r="AU176" s="122">
        <f t="shared" si="534"/>
        <v>0</v>
      </c>
      <c r="AV176" s="115"/>
      <c r="AW176" s="116">
        <f t="shared" si="535"/>
        <v>0</v>
      </c>
      <c r="AX176" s="115">
        <v>0</v>
      </c>
      <c r="AY176" s="115">
        <f t="shared" si="536"/>
        <v>0</v>
      </c>
      <c r="AZ176" s="115"/>
      <c r="BA176" s="116">
        <f t="shared" si="537"/>
        <v>0</v>
      </c>
      <c r="BB176" s="115"/>
      <c r="BC176" s="116">
        <f t="shared" si="538"/>
        <v>0</v>
      </c>
      <c r="BD176" s="115"/>
      <c r="BE176" s="116">
        <f t="shared" si="539"/>
        <v>0</v>
      </c>
      <c r="BF176" s="115"/>
      <c r="BG176" s="116">
        <f t="shared" si="540"/>
        <v>0</v>
      </c>
      <c r="BH176" s="115"/>
      <c r="BI176" s="116">
        <f t="shared" si="541"/>
        <v>0</v>
      </c>
      <c r="BJ176" s="115"/>
      <c r="BK176" s="116">
        <f t="shared" si="542"/>
        <v>0</v>
      </c>
      <c r="BL176" s="115"/>
      <c r="BM176" s="116">
        <f t="shared" si="543"/>
        <v>0</v>
      </c>
      <c r="BN176" s="115"/>
      <c r="BO176" s="116">
        <f t="shared" si="544"/>
        <v>0</v>
      </c>
      <c r="BP176" s="115">
        <v>0</v>
      </c>
      <c r="BQ176" s="116">
        <f t="shared" si="545"/>
        <v>0</v>
      </c>
      <c r="BR176" s="115"/>
      <c r="BS176" s="116">
        <f t="shared" si="546"/>
        <v>0</v>
      </c>
      <c r="BT176" s="115"/>
      <c r="BU176" s="116">
        <f t="shared" si="547"/>
        <v>0</v>
      </c>
      <c r="BV176" s="115"/>
      <c r="BW176" s="124">
        <f t="shared" si="548"/>
        <v>0</v>
      </c>
      <c r="BX176" s="115"/>
      <c r="BY176" s="116">
        <f t="shared" si="549"/>
        <v>0</v>
      </c>
      <c r="BZ176" s="115"/>
      <c r="CA176" s="116">
        <f t="shared" si="550"/>
        <v>0</v>
      </c>
      <c r="CB176" s="115"/>
      <c r="CC176" s="116">
        <f t="shared" si="551"/>
        <v>0</v>
      </c>
      <c r="CD176" s="115"/>
      <c r="CE176" s="116">
        <f t="shared" si="552"/>
        <v>0</v>
      </c>
      <c r="CF176" s="115"/>
      <c r="CG176" s="116">
        <f t="shared" si="553"/>
        <v>0</v>
      </c>
      <c r="CH176" s="115"/>
      <c r="CI176" s="116">
        <f t="shared" si="554"/>
        <v>0</v>
      </c>
      <c r="CJ176" s="115"/>
      <c r="CK176" s="116">
        <f t="shared" si="555"/>
        <v>0</v>
      </c>
      <c r="CL176" s="115"/>
      <c r="CM176" s="116">
        <f t="shared" si="556"/>
        <v>0</v>
      </c>
      <c r="CN176" s="115">
        <v>0</v>
      </c>
      <c r="CO176" s="116">
        <f t="shared" si="557"/>
        <v>0</v>
      </c>
      <c r="CP176" s="115"/>
      <c r="CQ176" s="116">
        <f t="shared" si="558"/>
        <v>0</v>
      </c>
      <c r="CR176" s="115"/>
      <c r="CS176" s="116">
        <f t="shared" si="559"/>
        <v>0</v>
      </c>
      <c r="CT176" s="115"/>
      <c r="CU176" s="116">
        <f t="shared" si="560"/>
        <v>0</v>
      </c>
      <c r="CV176" s="115"/>
      <c r="CW176" s="116">
        <f t="shared" si="561"/>
        <v>0</v>
      </c>
      <c r="CX176" s="123">
        <v>0</v>
      </c>
      <c r="CY176" s="115">
        <f t="shared" si="562"/>
        <v>0</v>
      </c>
      <c r="CZ176" s="115"/>
      <c r="DA176" s="124">
        <f t="shared" si="563"/>
        <v>0</v>
      </c>
      <c r="DB176" s="115"/>
      <c r="DC176" s="116">
        <f t="shared" si="564"/>
        <v>0</v>
      </c>
      <c r="DD176" s="125"/>
      <c r="DE176" s="115">
        <f t="shared" si="565"/>
        <v>0</v>
      </c>
      <c r="DF176" s="115"/>
      <c r="DG176" s="116">
        <f t="shared" si="566"/>
        <v>0</v>
      </c>
      <c r="DH176" s="115"/>
      <c r="DI176" s="116">
        <f t="shared" si="567"/>
        <v>0</v>
      </c>
      <c r="DJ176" s="115"/>
      <c r="DK176" s="124">
        <f t="shared" si="568"/>
        <v>0</v>
      </c>
      <c r="DL176" s="124"/>
      <c r="DM176" s="124"/>
      <c r="DN176" s="116">
        <f t="shared" si="569"/>
        <v>34</v>
      </c>
      <c r="DO176" s="116">
        <f t="shared" si="569"/>
        <v>4162038.3764399998</v>
      </c>
    </row>
    <row r="177" spans="1:120" s="37" customFormat="1" ht="45" customHeight="1" x14ac:dyDescent="0.25">
      <c r="A177" s="89"/>
      <c r="B177" s="109">
        <v>143</v>
      </c>
      <c r="C177" s="154" t="s">
        <v>436</v>
      </c>
      <c r="D177" s="152" t="s">
        <v>437</v>
      </c>
      <c r="E177" s="93">
        <v>24257</v>
      </c>
      <c r="F177" s="112">
        <v>2.79</v>
      </c>
      <c r="G177" s="149">
        <v>1</v>
      </c>
      <c r="H177" s="150"/>
      <c r="I177" s="150"/>
      <c r="J177" s="150"/>
      <c r="K177" s="65"/>
      <c r="L177" s="113">
        <v>1.4</v>
      </c>
      <c r="M177" s="113">
        <v>1.68</v>
      </c>
      <c r="N177" s="113">
        <v>2.23</v>
      </c>
      <c r="O177" s="114">
        <v>2.57</v>
      </c>
      <c r="P177" s="115"/>
      <c r="Q177" s="116">
        <f t="shared" si="522"/>
        <v>0</v>
      </c>
      <c r="R177" s="115">
        <v>0</v>
      </c>
      <c r="S177" s="115">
        <f t="shared" si="523"/>
        <v>0</v>
      </c>
      <c r="T177" s="115"/>
      <c r="U177" s="116">
        <f t="shared" si="524"/>
        <v>0</v>
      </c>
      <c r="V177" s="115"/>
      <c r="W177" s="116">
        <f t="shared" si="525"/>
        <v>0</v>
      </c>
      <c r="X177" s="115">
        <v>311</v>
      </c>
      <c r="Y177" s="116">
        <f t="shared" si="526"/>
        <v>41253210.406799994</v>
      </c>
      <c r="Z177" s="116"/>
      <c r="AA177" s="116"/>
      <c r="AB177" s="115"/>
      <c r="AC177" s="116">
        <f t="shared" si="527"/>
        <v>0</v>
      </c>
      <c r="AD177" s="115"/>
      <c r="AE177" s="116"/>
      <c r="AF177" s="115"/>
      <c r="AG177" s="116">
        <f t="shared" si="528"/>
        <v>0</v>
      </c>
      <c r="AH177" s="115"/>
      <c r="AI177" s="116"/>
      <c r="AJ177" s="144"/>
      <c r="AK177" s="116">
        <f t="shared" si="529"/>
        <v>0</v>
      </c>
      <c r="AL177" s="115">
        <v>0</v>
      </c>
      <c r="AM177" s="116">
        <f t="shared" si="530"/>
        <v>0</v>
      </c>
      <c r="AN177" s="115"/>
      <c r="AO177" s="115">
        <f t="shared" si="531"/>
        <v>0</v>
      </c>
      <c r="AP177" s="115">
        <v>0</v>
      </c>
      <c r="AQ177" s="116">
        <f t="shared" si="532"/>
        <v>0</v>
      </c>
      <c r="AR177" s="204">
        <v>110</v>
      </c>
      <c r="AS177" s="116">
        <f t="shared" si="533"/>
        <v>17509401.201599997</v>
      </c>
      <c r="AT177" s="115"/>
      <c r="AU177" s="122">
        <f t="shared" si="534"/>
        <v>0</v>
      </c>
      <c r="AV177" s="115"/>
      <c r="AW177" s="116">
        <f t="shared" si="535"/>
        <v>0</v>
      </c>
      <c r="AX177" s="115">
        <v>0</v>
      </c>
      <c r="AY177" s="115">
        <f t="shared" si="536"/>
        <v>0</v>
      </c>
      <c r="AZ177" s="115"/>
      <c r="BA177" s="116">
        <f t="shared" si="537"/>
        <v>0</v>
      </c>
      <c r="BB177" s="115"/>
      <c r="BC177" s="116">
        <f t="shared" si="538"/>
        <v>0</v>
      </c>
      <c r="BD177" s="115"/>
      <c r="BE177" s="116">
        <f t="shared" si="539"/>
        <v>0</v>
      </c>
      <c r="BF177" s="115"/>
      <c r="BG177" s="116">
        <f t="shared" si="540"/>
        <v>0</v>
      </c>
      <c r="BH177" s="115"/>
      <c r="BI177" s="116">
        <f t="shared" si="541"/>
        <v>0</v>
      </c>
      <c r="BJ177" s="115"/>
      <c r="BK177" s="116">
        <f t="shared" si="542"/>
        <v>0</v>
      </c>
      <c r="BL177" s="115"/>
      <c r="BM177" s="116">
        <f t="shared" si="543"/>
        <v>0</v>
      </c>
      <c r="BN177" s="115"/>
      <c r="BO177" s="116">
        <f t="shared" si="544"/>
        <v>0</v>
      </c>
      <c r="BP177" s="115">
        <v>0</v>
      </c>
      <c r="BQ177" s="116">
        <f t="shared" si="545"/>
        <v>0</v>
      </c>
      <c r="BR177" s="115"/>
      <c r="BS177" s="116">
        <f t="shared" si="546"/>
        <v>0</v>
      </c>
      <c r="BT177" s="115"/>
      <c r="BU177" s="116">
        <f t="shared" si="547"/>
        <v>0</v>
      </c>
      <c r="BV177" s="115"/>
      <c r="BW177" s="124">
        <f t="shared" si="548"/>
        <v>0</v>
      </c>
      <c r="BX177" s="115"/>
      <c r="BY177" s="116">
        <f t="shared" si="549"/>
        <v>0</v>
      </c>
      <c r="BZ177" s="115"/>
      <c r="CA177" s="116">
        <f t="shared" si="550"/>
        <v>0</v>
      </c>
      <c r="CB177" s="115"/>
      <c r="CC177" s="116">
        <f t="shared" si="551"/>
        <v>0</v>
      </c>
      <c r="CD177" s="115"/>
      <c r="CE177" s="116">
        <f t="shared" si="552"/>
        <v>0</v>
      </c>
      <c r="CF177" s="115"/>
      <c r="CG177" s="116">
        <f t="shared" si="553"/>
        <v>0</v>
      </c>
      <c r="CH177" s="115"/>
      <c r="CI177" s="116">
        <f t="shared" si="554"/>
        <v>0</v>
      </c>
      <c r="CJ177" s="115"/>
      <c r="CK177" s="116">
        <f t="shared" si="555"/>
        <v>0</v>
      </c>
      <c r="CL177" s="115"/>
      <c r="CM177" s="116">
        <f t="shared" si="556"/>
        <v>0</v>
      </c>
      <c r="CN177" s="115">
        <v>0</v>
      </c>
      <c r="CO177" s="116">
        <f t="shared" si="557"/>
        <v>0</v>
      </c>
      <c r="CP177" s="115"/>
      <c r="CQ177" s="116">
        <f t="shared" si="558"/>
        <v>0</v>
      </c>
      <c r="CR177" s="115"/>
      <c r="CS177" s="116">
        <f t="shared" si="559"/>
        <v>0</v>
      </c>
      <c r="CT177" s="115"/>
      <c r="CU177" s="116">
        <f t="shared" si="560"/>
        <v>0</v>
      </c>
      <c r="CV177" s="115"/>
      <c r="CW177" s="116">
        <f t="shared" si="561"/>
        <v>0</v>
      </c>
      <c r="CX177" s="123"/>
      <c r="CY177" s="115">
        <f t="shared" si="562"/>
        <v>0</v>
      </c>
      <c r="CZ177" s="115"/>
      <c r="DA177" s="124">
        <f t="shared" si="563"/>
        <v>0</v>
      </c>
      <c r="DB177" s="115"/>
      <c r="DC177" s="116">
        <f t="shared" si="564"/>
        <v>0</v>
      </c>
      <c r="DD177" s="125"/>
      <c r="DE177" s="115">
        <f t="shared" si="565"/>
        <v>0</v>
      </c>
      <c r="DF177" s="115"/>
      <c r="DG177" s="116">
        <f t="shared" si="566"/>
        <v>0</v>
      </c>
      <c r="DH177" s="115"/>
      <c r="DI177" s="116">
        <f t="shared" si="567"/>
        <v>0</v>
      </c>
      <c r="DJ177" s="115"/>
      <c r="DK177" s="124">
        <f t="shared" si="568"/>
        <v>0</v>
      </c>
      <c r="DL177" s="124"/>
      <c r="DM177" s="124"/>
      <c r="DN177" s="116">
        <f t="shared" si="569"/>
        <v>421</v>
      </c>
      <c r="DO177" s="116">
        <f t="shared" si="569"/>
        <v>58762611.608399987</v>
      </c>
    </row>
    <row r="178" spans="1:120" s="37" customFormat="1" ht="45" customHeight="1" x14ac:dyDescent="0.25">
      <c r="A178" s="89"/>
      <c r="B178" s="109">
        <v>144</v>
      </c>
      <c r="C178" s="154" t="s">
        <v>438</v>
      </c>
      <c r="D178" s="152" t="s">
        <v>439</v>
      </c>
      <c r="E178" s="93">
        <v>24257</v>
      </c>
      <c r="F178" s="112">
        <v>3.95</v>
      </c>
      <c r="G178" s="149">
        <v>1</v>
      </c>
      <c r="H178" s="150"/>
      <c r="I178" s="150"/>
      <c r="J178" s="150"/>
      <c r="K178" s="65"/>
      <c r="L178" s="113">
        <v>1.4</v>
      </c>
      <c r="M178" s="113">
        <v>1.68</v>
      </c>
      <c r="N178" s="113">
        <v>2.23</v>
      </c>
      <c r="O178" s="114">
        <v>2.57</v>
      </c>
      <c r="P178" s="115">
        <v>0</v>
      </c>
      <c r="Q178" s="116">
        <f t="shared" si="522"/>
        <v>0</v>
      </c>
      <c r="R178" s="115">
        <v>0</v>
      </c>
      <c r="S178" s="115">
        <f t="shared" si="523"/>
        <v>0</v>
      </c>
      <c r="T178" s="115"/>
      <c r="U178" s="116">
        <f t="shared" si="524"/>
        <v>0</v>
      </c>
      <c r="V178" s="115"/>
      <c r="W178" s="116">
        <f t="shared" si="525"/>
        <v>0</v>
      </c>
      <c r="X178" s="115">
        <v>13</v>
      </c>
      <c r="Y178" s="116">
        <f t="shared" si="526"/>
        <v>2441370.0219999994</v>
      </c>
      <c r="Z178" s="116"/>
      <c r="AA178" s="116"/>
      <c r="AB178" s="115"/>
      <c r="AC178" s="116">
        <f t="shared" si="527"/>
        <v>0</v>
      </c>
      <c r="AD178" s="115"/>
      <c r="AE178" s="116"/>
      <c r="AF178" s="115"/>
      <c r="AG178" s="116">
        <f t="shared" si="528"/>
        <v>0</v>
      </c>
      <c r="AH178" s="115"/>
      <c r="AI178" s="116"/>
      <c r="AJ178" s="144"/>
      <c r="AK178" s="116">
        <f t="shared" si="529"/>
        <v>0</v>
      </c>
      <c r="AL178" s="115">
        <v>0</v>
      </c>
      <c r="AM178" s="116">
        <f t="shared" si="530"/>
        <v>0</v>
      </c>
      <c r="AN178" s="115"/>
      <c r="AO178" s="115">
        <f t="shared" si="531"/>
        <v>0</v>
      </c>
      <c r="AP178" s="115">
        <v>0</v>
      </c>
      <c r="AQ178" s="116">
        <f t="shared" si="532"/>
        <v>0</v>
      </c>
      <c r="AR178" s="123">
        <v>0</v>
      </c>
      <c r="AS178" s="116">
        <f t="shared" si="533"/>
        <v>0</v>
      </c>
      <c r="AT178" s="115"/>
      <c r="AU178" s="122">
        <f t="shared" si="534"/>
        <v>0</v>
      </c>
      <c r="AV178" s="115"/>
      <c r="AW178" s="116">
        <f t="shared" si="535"/>
        <v>0</v>
      </c>
      <c r="AX178" s="115">
        <v>0</v>
      </c>
      <c r="AY178" s="115">
        <f t="shared" si="536"/>
        <v>0</v>
      </c>
      <c r="AZ178" s="115"/>
      <c r="BA178" s="116">
        <f t="shared" si="537"/>
        <v>0</v>
      </c>
      <c r="BB178" s="115">
        <v>0</v>
      </c>
      <c r="BC178" s="116">
        <f t="shared" si="538"/>
        <v>0</v>
      </c>
      <c r="BD178" s="115">
        <v>0</v>
      </c>
      <c r="BE178" s="116">
        <f t="shared" si="539"/>
        <v>0</v>
      </c>
      <c r="BF178" s="115">
        <v>0</v>
      </c>
      <c r="BG178" s="116">
        <f t="shared" si="540"/>
        <v>0</v>
      </c>
      <c r="BH178" s="115"/>
      <c r="BI178" s="116">
        <f t="shared" si="541"/>
        <v>0</v>
      </c>
      <c r="BJ178" s="115"/>
      <c r="BK178" s="116">
        <f t="shared" si="542"/>
        <v>0</v>
      </c>
      <c r="BL178" s="115">
        <v>0</v>
      </c>
      <c r="BM178" s="116">
        <f t="shared" si="543"/>
        <v>0</v>
      </c>
      <c r="BN178" s="115">
        <v>0</v>
      </c>
      <c r="BO178" s="116">
        <f t="shared" si="544"/>
        <v>0</v>
      </c>
      <c r="BP178" s="115">
        <v>0</v>
      </c>
      <c r="BQ178" s="116">
        <f t="shared" si="545"/>
        <v>0</v>
      </c>
      <c r="BR178" s="115"/>
      <c r="BS178" s="116">
        <f t="shared" si="546"/>
        <v>0</v>
      </c>
      <c r="BT178" s="115"/>
      <c r="BU178" s="116">
        <f t="shared" si="547"/>
        <v>0</v>
      </c>
      <c r="BV178" s="115"/>
      <c r="BW178" s="124">
        <f t="shared" si="548"/>
        <v>0</v>
      </c>
      <c r="BX178" s="115">
        <v>0</v>
      </c>
      <c r="BY178" s="116">
        <f t="shared" si="549"/>
        <v>0</v>
      </c>
      <c r="BZ178" s="115">
        <v>0</v>
      </c>
      <c r="CA178" s="116">
        <f t="shared" si="550"/>
        <v>0</v>
      </c>
      <c r="CB178" s="115"/>
      <c r="CC178" s="116">
        <f t="shared" si="551"/>
        <v>0</v>
      </c>
      <c r="CD178" s="115"/>
      <c r="CE178" s="116">
        <f t="shared" si="552"/>
        <v>0</v>
      </c>
      <c r="CF178" s="115">
        <v>0</v>
      </c>
      <c r="CG178" s="116">
        <f t="shared" si="553"/>
        <v>0</v>
      </c>
      <c r="CH178" s="115"/>
      <c r="CI178" s="116">
        <f t="shared" si="554"/>
        <v>0</v>
      </c>
      <c r="CJ178" s="115"/>
      <c r="CK178" s="116">
        <f t="shared" si="555"/>
        <v>0</v>
      </c>
      <c r="CL178" s="115"/>
      <c r="CM178" s="116">
        <f t="shared" si="556"/>
        <v>0</v>
      </c>
      <c r="CN178" s="115">
        <v>0</v>
      </c>
      <c r="CO178" s="116">
        <f t="shared" si="557"/>
        <v>0</v>
      </c>
      <c r="CP178" s="115"/>
      <c r="CQ178" s="116">
        <f t="shared" si="558"/>
        <v>0</v>
      </c>
      <c r="CR178" s="115"/>
      <c r="CS178" s="116">
        <f t="shared" si="559"/>
        <v>0</v>
      </c>
      <c r="CT178" s="115"/>
      <c r="CU178" s="116">
        <f t="shared" si="560"/>
        <v>0</v>
      </c>
      <c r="CV178" s="115">
        <v>0</v>
      </c>
      <c r="CW178" s="116">
        <f t="shared" si="561"/>
        <v>0</v>
      </c>
      <c r="CX178" s="123">
        <v>0</v>
      </c>
      <c r="CY178" s="115">
        <f t="shared" si="562"/>
        <v>0</v>
      </c>
      <c r="CZ178" s="115">
        <v>0</v>
      </c>
      <c r="DA178" s="124">
        <f t="shared" si="563"/>
        <v>0</v>
      </c>
      <c r="DB178" s="115">
        <v>0</v>
      </c>
      <c r="DC178" s="116">
        <f t="shared" si="564"/>
        <v>0</v>
      </c>
      <c r="DD178" s="125"/>
      <c r="DE178" s="115">
        <f t="shared" si="565"/>
        <v>0</v>
      </c>
      <c r="DF178" s="115"/>
      <c r="DG178" s="116">
        <f t="shared" si="566"/>
        <v>0</v>
      </c>
      <c r="DH178" s="115"/>
      <c r="DI178" s="116">
        <f t="shared" si="567"/>
        <v>0</v>
      </c>
      <c r="DJ178" s="115"/>
      <c r="DK178" s="124">
        <f t="shared" si="568"/>
        <v>0</v>
      </c>
      <c r="DL178" s="124"/>
      <c r="DM178" s="124"/>
      <c r="DN178" s="116">
        <f t="shared" si="569"/>
        <v>13</v>
      </c>
      <c r="DO178" s="116">
        <f t="shared" si="569"/>
        <v>2441370.0219999994</v>
      </c>
    </row>
    <row r="179" spans="1:120" s="37" customFormat="1" ht="29.25" customHeight="1" x14ac:dyDescent="0.25">
      <c r="A179" s="89"/>
      <c r="B179" s="109">
        <v>145</v>
      </c>
      <c r="C179" s="154" t="s">
        <v>440</v>
      </c>
      <c r="D179" s="152" t="s">
        <v>441</v>
      </c>
      <c r="E179" s="93">
        <v>24257</v>
      </c>
      <c r="F179" s="112">
        <v>2.38</v>
      </c>
      <c r="G179" s="149">
        <v>1</v>
      </c>
      <c r="H179" s="150"/>
      <c r="I179" s="150"/>
      <c r="J179" s="150"/>
      <c r="K179" s="65"/>
      <c r="L179" s="113">
        <v>1.4</v>
      </c>
      <c r="M179" s="113">
        <v>1.68</v>
      </c>
      <c r="N179" s="113">
        <v>2.23</v>
      </c>
      <c r="O179" s="114">
        <v>2.57</v>
      </c>
      <c r="P179" s="115">
        <v>0</v>
      </c>
      <c r="Q179" s="116">
        <f t="shared" si="522"/>
        <v>0</v>
      </c>
      <c r="R179" s="115">
        <v>5</v>
      </c>
      <c r="S179" s="115">
        <f t="shared" si="523"/>
        <v>444533.78199999995</v>
      </c>
      <c r="T179" s="115"/>
      <c r="U179" s="116">
        <f t="shared" si="524"/>
        <v>0</v>
      </c>
      <c r="V179" s="115"/>
      <c r="W179" s="116">
        <f t="shared" si="525"/>
        <v>0</v>
      </c>
      <c r="X179" s="115">
        <v>1</v>
      </c>
      <c r="Y179" s="116">
        <f t="shared" si="526"/>
        <v>113154.05359999998</v>
      </c>
      <c r="Z179" s="116"/>
      <c r="AA179" s="116"/>
      <c r="AB179" s="115"/>
      <c r="AC179" s="116">
        <f t="shared" si="527"/>
        <v>0</v>
      </c>
      <c r="AD179" s="151"/>
      <c r="AE179" s="116"/>
      <c r="AF179" s="115"/>
      <c r="AG179" s="116">
        <f t="shared" si="528"/>
        <v>0</v>
      </c>
      <c r="AH179" s="151"/>
      <c r="AI179" s="116"/>
      <c r="AJ179" s="144"/>
      <c r="AK179" s="116">
        <f t="shared" si="529"/>
        <v>0</v>
      </c>
      <c r="AL179" s="115">
        <v>7</v>
      </c>
      <c r="AM179" s="116">
        <f t="shared" si="530"/>
        <v>622347.29479999992</v>
      </c>
      <c r="AN179" s="115"/>
      <c r="AO179" s="115">
        <f t="shared" si="531"/>
        <v>0</v>
      </c>
      <c r="AP179" s="115"/>
      <c r="AQ179" s="116">
        <f t="shared" si="532"/>
        <v>0</v>
      </c>
      <c r="AR179" s="123">
        <v>3</v>
      </c>
      <c r="AS179" s="116">
        <f t="shared" si="533"/>
        <v>407354.59295999992</v>
      </c>
      <c r="AT179" s="151"/>
      <c r="AU179" s="122">
        <f t="shared" si="534"/>
        <v>0</v>
      </c>
      <c r="AV179" s="151"/>
      <c r="AW179" s="116">
        <f t="shared" si="535"/>
        <v>0</v>
      </c>
      <c r="AX179" s="151">
        <v>0</v>
      </c>
      <c r="AY179" s="115">
        <f t="shared" si="536"/>
        <v>0</v>
      </c>
      <c r="AZ179" s="115"/>
      <c r="BA179" s="116">
        <f t="shared" si="537"/>
        <v>0</v>
      </c>
      <c r="BB179" s="151"/>
      <c r="BC179" s="116">
        <f t="shared" si="538"/>
        <v>0</v>
      </c>
      <c r="BD179" s="151"/>
      <c r="BE179" s="116">
        <f t="shared" si="539"/>
        <v>0</v>
      </c>
      <c r="BF179" s="151"/>
      <c r="BG179" s="116">
        <f t="shared" si="540"/>
        <v>0</v>
      </c>
      <c r="BH179" s="151"/>
      <c r="BI179" s="116">
        <f t="shared" si="541"/>
        <v>0</v>
      </c>
      <c r="BJ179" s="115"/>
      <c r="BK179" s="116">
        <f t="shared" si="542"/>
        <v>0</v>
      </c>
      <c r="BL179" s="151"/>
      <c r="BM179" s="116">
        <f t="shared" si="543"/>
        <v>0</v>
      </c>
      <c r="BN179" s="151"/>
      <c r="BO179" s="116">
        <f t="shared" si="544"/>
        <v>0</v>
      </c>
      <c r="BP179" s="151">
        <v>0</v>
      </c>
      <c r="BQ179" s="116">
        <f t="shared" si="545"/>
        <v>0</v>
      </c>
      <c r="BR179" s="151"/>
      <c r="BS179" s="116">
        <f t="shared" si="546"/>
        <v>0</v>
      </c>
      <c r="BT179" s="151"/>
      <c r="BU179" s="116">
        <f t="shared" si="547"/>
        <v>0</v>
      </c>
      <c r="BV179" s="115"/>
      <c r="BW179" s="124">
        <f t="shared" si="548"/>
        <v>0</v>
      </c>
      <c r="BX179" s="151"/>
      <c r="BY179" s="116">
        <f t="shared" si="549"/>
        <v>0</v>
      </c>
      <c r="BZ179" s="151"/>
      <c r="CA179" s="116">
        <f t="shared" si="550"/>
        <v>0</v>
      </c>
      <c r="CB179" s="151"/>
      <c r="CC179" s="116">
        <f t="shared" si="551"/>
        <v>0</v>
      </c>
      <c r="CD179" s="151"/>
      <c r="CE179" s="116">
        <f t="shared" si="552"/>
        <v>0</v>
      </c>
      <c r="CF179" s="151"/>
      <c r="CG179" s="116">
        <f t="shared" si="553"/>
        <v>0</v>
      </c>
      <c r="CH179" s="151"/>
      <c r="CI179" s="116">
        <f t="shared" si="554"/>
        <v>0</v>
      </c>
      <c r="CJ179" s="151"/>
      <c r="CK179" s="116">
        <f t="shared" si="555"/>
        <v>0</v>
      </c>
      <c r="CL179" s="151"/>
      <c r="CM179" s="116">
        <f t="shared" si="556"/>
        <v>0</v>
      </c>
      <c r="CN179" s="151">
        <v>0</v>
      </c>
      <c r="CO179" s="116">
        <f t="shared" si="557"/>
        <v>0</v>
      </c>
      <c r="CP179" s="151"/>
      <c r="CQ179" s="116">
        <f t="shared" si="558"/>
        <v>0</v>
      </c>
      <c r="CR179" s="151"/>
      <c r="CS179" s="116">
        <f t="shared" si="559"/>
        <v>0</v>
      </c>
      <c r="CT179" s="151"/>
      <c r="CU179" s="116">
        <f t="shared" si="560"/>
        <v>0</v>
      </c>
      <c r="CV179" s="151"/>
      <c r="CW179" s="116">
        <f t="shared" si="561"/>
        <v>0</v>
      </c>
      <c r="CX179" s="123"/>
      <c r="CY179" s="115">
        <f t="shared" si="562"/>
        <v>0</v>
      </c>
      <c r="CZ179" s="151"/>
      <c r="DA179" s="124">
        <f t="shared" si="563"/>
        <v>0</v>
      </c>
      <c r="DB179" s="151"/>
      <c r="DC179" s="116">
        <f t="shared" si="564"/>
        <v>0</v>
      </c>
      <c r="DD179" s="203"/>
      <c r="DE179" s="115">
        <f t="shared" si="565"/>
        <v>0</v>
      </c>
      <c r="DF179" s="151"/>
      <c r="DG179" s="116">
        <f t="shared" si="566"/>
        <v>0</v>
      </c>
      <c r="DH179" s="151"/>
      <c r="DI179" s="116">
        <f t="shared" si="567"/>
        <v>0</v>
      </c>
      <c r="DJ179" s="151"/>
      <c r="DK179" s="124">
        <f t="shared" si="568"/>
        <v>0</v>
      </c>
      <c r="DL179" s="124"/>
      <c r="DM179" s="124"/>
      <c r="DN179" s="116">
        <f t="shared" si="569"/>
        <v>16</v>
      </c>
      <c r="DO179" s="116">
        <f t="shared" si="569"/>
        <v>1587389.7233599997</v>
      </c>
    </row>
    <row r="180" spans="1:120" s="37" customFormat="1" ht="45" customHeight="1" x14ac:dyDescent="0.25">
      <c r="A180" s="89"/>
      <c r="B180" s="109">
        <v>146</v>
      </c>
      <c r="C180" s="154" t="s">
        <v>442</v>
      </c>
      <c r="D180" s="152" t="s">
        <v>443</v>
      </c>
      <c r="E180" s="93">
        <v>24257</v>
      </c>
      <c r="F180" s="112">
        <v>2.63</v>
      </c>
      <c r="G180" s="149">
        <v>1</v>
      </c>
      <c r="H180" s="150"/>
      <c r="I180" s="150"/>
      <c r="J180" s="150"/>
      <c r="K180" s="65"/>
      <c r="L180" s="113">
        <v>1.4</v>
      </c>
      <c r="M180" s="113">
        <v>1.68</v>
      </c>
      <c r="N180" s="113">
        <v>2.23</v>
      </c>
      <c r="O180" s="114">
        <v>2.57</v>
      </c>
      <c r="P180" s="115">
        <v>5</v>
      </c>
      <c r="Q180" s="116">
        <f t="shared" si="522"/>
        <v>491228.50699999998</v>
      </c>
      <c r="R180" s="115">
        <v>1</v>
      </c>
      <c r="S180" s="115">
        <f t="shared" si="523"/>
        <v>98245.701399999991</v>
      </c>
      <c r="T180" s="115"/>
      <c r="U180" s="116">
        <f t="shared" si="524"/>
        <v>0</v>
      </c>
      <c r="V180" s="115"/>
      <c r="W180" s="116">
        <f t="shared" si="525"/>
        <v>0</v>
      </c>
      <c r="X180" s="115">
        <v>0</v>
      </c>
      <c r="Y180" s="116">
        <f t="shared" si="526"/>
        <v>0</v>
      </c>
      <c r="Z180" s="116"/>
      <c r="AA180" s="116"/>
      <c r="AB180" s="115"/>
      <c r="AC180" s="116">
        <f t="shared" si="527"/>
        <v>0</v>
      </c>
      <c r="AD180" s="151"/>
      <c r="AE180" s="116"/>
      <c r="AF180" s="115">
        <v>21</v>
      </c>
      <c r="AG180" s="116">
        <f t="shared" si="528"/>
        <v>2063159.7293999998</v>
      </c>
      <c r="AH180" s="151"/>
      <c r="AI180" s="116"/>
      <c r="AJ180" s="144"/>
      <c r="AK180" s="116">
        <f t="shared" si="529"/>
        <v>0</v>
      </c>
      <c r="AL180" s="115">
        <v>2</v>
      </c>
      <c r="AM180" s="116">
        <f t="shared" si="530"/>
        <v>196491.40279999998</v>
      </c>
      <c r="AN180" s="115"/>
      <c r="AO180" s="115">
        <f t="shared" si="531"/>
        <v>0</v>
      </c>
      <c r="AP180" s="115"/>
      <c r="AQ180" s="116">
        <f t="shared" si="532"/>
        <v>0</v>
      </c>
      <c r="AR180" s="123">
        <v>5</v>
      </c>
      <c r="AS180" s="116">
        <f t="shared" si="533"/>
        <v>750239.90159999987</v>
      </c>
      <c r="AT180" s="151"/>
      <c r="AU180" s="122">
        <f t="shared" si="534"/>
        <v>0</v>
      </c>
      <c r="AV180" s="151"/>
      <c r="AW180" s="116">
        <f t="shared" si="535"/>
        <v>0</v>
      </c>
      <c r="AX180" s="151">
        <v>0</v>
      </c>
      <c r="AY180" s="115">
        <f t="shared" si="536"/>
        <v>0</v>
      </c>
      <c r="AZ180" s="115"/>
      <c r="BA180" s="116">
        <f t="shared" si="537"/>
        <v>0</v>
      </c>
      <c r="BB180" s="151"/>
      <c r="BC180" s="116">
        <f t="shared" si="538"/>
        <v>0</v>
      </c>
      <c r="BD180" s="151"/>
      <c r="BE180" s="116">
        <f t="shared" si="539"/>
        <v>0</v>
      </c>
      <c r="BF180" s="151"/>
      <c r="BG180" s="116">
        <f t="shared" si="540"/>
        <v>0</v>
      </c>
      <c r="BH180" s="151"/>
      <c r="BI180" s="116">
        <f t="shared" si="541"/>
        <v>0</v>
      </c>
      <c r="BJ180" s="115"/>
      <c r="BK180" s="116">
        <f t="shared" si="542"/>
        <v>0</v>
      </c>
      <c r="BL180" s="151"/>
      <c r="BM180" s="116">
        <f t="shared" si="543"/>
        <v>0</v>
      </c>
      <c r="BN180" s="151"/>
      <c r="BO180" s="116">
        <f t="shared" si="544"/>
        <v>0</v>
      </c>
      <c r="BP180" s="151">
        <v>0</v>
      </c>
      <c r="BQ180" s="116">
        <f t="shared" si="545"/>
        <v>0</v>
      </c>
      <c r="BR180" s="151"/>
      <c r="BS180" s="116">
        <f t="shared" si="546"/>
        <v>0</v>
      </c>
      <c r="BT180" s="151"/>
      <c r="BU180" s="116">
        <f t="shared" si="547"/>
        <v>0</v>
      </c>
      <c r="BV180" s="115"/>
      <c r="BW180" s="124">
        <f t="shared" si="548"/>
        <v>0</v>
      </c>
      <c r="BX180" s="151"/>
      <c r="BY180" s="116">
        <f t="shared" si="549"/>
        <v>0</v>
      </c>
      <c r="BZ180" s="151"/>
      <c r="CA180" s="116">
        <f t="shared" si="550"/>
        <v>0</v>
      </c>
      <c r="CB180" s="151"/>
      <c r="CC180" s="116">
        <f t="shared" si="551"/>
        <v>0</v>
      </c>
      <c r="CD180" s="151"/>
      <c r="CE180" s="116">
        <f t="shared" si="552"/>
        <v>0</v>
      </c>
      <c r="CF180" s="151"/>
      <c r="CG180" s="116">
        <f t="shared" si="553"/>
        <v>0</v>
      </c>
      <c r="CH180" s="151"/>
      <c r="CI180" s="116">
        <f t="shared" si="554"/>
        <v>0</v>
      </c>
      <c r="CJ180" s="151"/>
      <c r="CK180" s="116">
        <f t="shared" si="555"/>
        <v>0</v>
      </c>
      <c r="CL180" s="151"/>
      <c r="CM180" s="116">
        <f t="shared" si="556"/>
        <v>0</v>
      </c>
      <c r="CN180" s="151">
        <v>0</v>
      </c>
      <c r="CO180" s="116">
        <f t="shared" si="557"/>
        <v>0</v>
      </c>
      <c r="CP180" s="151"/>
      <c r="CQ180" s="116">
        <f t="shared" si="558"/>
        <v>0</v>
      </c>
      <c r="CR180" s="151"/>
      <c r="CS180" s="116">
        <f t="shared" si="559"/>
        <v>0</v>
      </c>
      <c r="CT180" s="151"/>
      <c r="CU180" s="116">
        <f t="shared" si="560"/>
        <v>0</v>
      </c>
      <c r="CV180" s="151"/>
      <c r="CW180" s="116">
        <f t="shared" si="561"/>
        <v>0</v>
      </c>
      <c r="CX180" s="123">
        <v>0</v>
      </c>
      <c r="CY180" s="115">
        <f t="shared" si="562"/>
        <v>0</v>
      </c>
      <c r="CZ180" s="151"/>
      <c r="DA180" s="124">
        <f t="shared" si="563"/>
        <v>0</v>
      </c>
      <c r="DB180" s="151"/>
      <c r="DC180" s="116">
        <f t="shared" si="564"/>
        <v>0</v>
      </c>
      <c r="DD180" s="203"/>
      <c r="DE180" s="115">
        <f t="shared" si="565"/>
        <v>0</v>
      </c>
      <c r="DF180" s="151"/>
      <c r="DG180" s="116">
        <f t="shared" si="566"/>
        <v>0</v>
      </c>
      <c r="DH180" s="151"/>
      <c r="DI180" s="116">
        <f t="shared" si="567"/>
        <v>0</v>
      </c>
      <c r="DJ180" s="151"/>
      <c r="DK180" s="124">
        <f t="shared" si="568"/>
        <v>0</v>
      </c>
      <c r="DL180" s="124"/>
      <c r="DM180" s="124"/>
      <c r="DN180" s="116">
        <f t="shared" si="569"/>
        <v>34</v>
      </c>
      <c r="DO180" s="116">
        <f t="shared" si="569"/>
        <v>3599365.2421999997</v>
      </c>
    </row>
    <row r="181" spans="1:120" s="37" customFormat="1" ht="45" customHeight="1" x14ac:dyDescent="0.25">
      <c r="A181" s="89"/>
      <c r="B181" s="109">
        <v>147</v>
      </c>
      <c r="C181" s="154" t="s">
        <v>444</v>
      </c>
      <c r="D181" s="152" t="s">
        <v>445</v>
      </c>
      <c r="E181" s="93">
        <v>24257</v>
      </c>
      <c r="F181" s="112">
        <v>2.17</v>
      </c>
      <c r="G181" s="149">
        <v>1</v>
      </c>
      <c r="H181" s="150"/>
      <c r="I181" s="150"/>
      <c r="J181" s="150"/>
      <c r="K181" s="65"/>
      <c r="L181" s="113">
        <v>1.4</v>
      </c>
      <c r="M181" s="113">
        <v>1.68</v>
      </c>
      <c r="N181" s="113">
        <v>2.23</v>
      </c>
      <c r="O181" s="114">
        <v>2.57</v>
      </c>
      <c r="P181" s="115">
        <v>2</v>
      </c>
      <c r="Q181" s="116">
        <f t="shared" si="522"/>
        <v>162124.0852</v>
      </c>
      <c r="R181" s="115">
        <v>0</v>
      </c>
      <c r="S181" s="115">
        <f t="shared" si="523"/>
        <v>0</v>
      </c>
      <c r="T181" s="115"/>
      <c r="U181" s="116">
        <f t="shared" si="524"/>
        <v>0</v>
      </c>
      <c r="V181" s="115"/>
      <c r="W181" s="116">
        <f t="shared" si="525"/>
        <v>0</v>
      </c>
      <c r="X181" s="115">
        <v>0</v>
      </c>
      <c r="Y181" s="116">
        <f t="shared" si="526"/>
        <v>0</v>
      </c>
      <c r="Z181" s="116"/>
      <c r="AA181" s="116"/>
      <c r="AB181" s="115"/>
      <c r="AC181" s="116">
        <f t="shared" si="527"/>
        <v>0</v>
      </c>
      <c r="AD181" s="115"/>
      <c r="AE181" s="116"/>
      <c r="AF181" s="115"/>
      <c r="AG181" s="116">
        <f t="shared" si="528"/>
        <v>0</v>
      </c>
      <c r="AH181" s="115"/>
      <c r="AI181" s="116"/>
      <c r="AJ181" s="144"/>
      <c r="AK181" s="116">
        <f t="shared" si="529"/>
        <v>0</v>
      </c>
      <c r="AL181" s="115">
        <v>0</v>
      </c>
      <c r="AM181" s="116">
        <f t="shared" si="530"/>
        <v>0</v>
      </c>
      <c r="AN181" s="115"/>
      <c r="AO181" s="115">
        <f t="shared" si="531"/>
        <v>0</v>
      </c>
      <c r="AP181" s="115"/>
      <c r="AQ181" s="116">
        <f t="shared" si="532"/>
        <v>0</v>
      </c>
      <c r="AR181" s="121">
        <v>0</v>
      </c>
      <c r="AS181" s="116">
        <f t="shared" si="533"/>
        <v>0</v>
      </c>
      <c r="AT181" s="115"/>
      <c r="AU181" s="122">
        <f t="shared" si="534"/>
        <v>0</v>
      </c>
      <c r="AV181" s="115"/>
      <c r="AW181" s="116">
        <f t="shared" si="535"/>
        <v>0</v>
      </c>
      <c r="AX181" s="115">
        <v>0</v>
      </c>
      <c r="AY181" s="115">
        <f t="shared" si="536"/>
        <v>0</v>
      </c>
      <c r="AZ181" s="115"/>
      <c r="BA181" s="116">
        <f t="shared" si="537"/>
        <v>0</v>
      </c>
      <c r="BB181" s="115"/>
      <c r="BC181" s="116">
        <f t="shared" si="538"/>
        <v>0</v>
      </c>
      <c r="BD181" s="115"/>
      <c r="BE181" s="116">
        <f t="shared" si="539"/>
        <v>0</v>
      </c>
      <c r="BF181" s="115"/>
      <c r="BG181" s="116">
        <f t="shared" si="540"/>
        <v>0</v>
      </c>
      <c r="BH181" s="115"/>
      <c r="BI181" s="116">
        <f t="shared" si="541"/>
        <v>0</v>
      </c>
      <c r="BJ181" s="115"/>
      <c r="BK181" s="116">
        <f t="shared" si="542"/>
        <v>0</v>
      </c>
      <c r="BL181" s="115"/>
      <c r="BM181" s="116">
        <f t="shared" si="543"/>
        <v>0</v>
      </c>
      <c r="BN181" s="115"/>
      <c r="BO181" s="116">
        <f t="shared" si="544"/>
        <v>0</v>
      </c>
      <c r="BP181" s="115">
        <v>0</v>
      </c>
      <c r="BQ181" s="116">
        <f t="shared" si="545"/>
        <v>0</v>
      </c>
      <c r="BR181" s="115"/>
      <c r="BS181" s="116">
        <f t="shared" si="546"/>
        <v>0</v>
      </c>
      <c r="BT181" s="115"/>
      <c r="BU181" s="116">
        <f t="shared" si="547"/>
        <v>0</v>
      </c>
      <c r="BV181" s="115"/>
      <c r="BW181" s="124">
        <f t="shared" si="548"/>
        <v>0</v>
      </c>
      <c r="BX181" s="115"/>
      <c r="BY181" s="116">
        <f t="shared" si="549"/>
        <v>0</v>
      </c>
      <c r="BZ181" s="115"/>
      <c r="CA181" s="116">
        <f t="shared" si="550"/>
        <v>0</v>
      </c>
      <c r="CB181" s="115"/>
      <c r="CC181" s="116">
        <f t="shared" si="551"/>
        <v>0</v>
      </c>
      <c r="CD181" s="115"/>
      <c r="CE181" s="116">
        <f t="shared" si="552"/>
        <v>0</v>
      </c>
      <c r="CF181" s="115"/>
      <c r="CG181" s="116">
        <f t="shared" si="553"/>
        <v>0</v>
      </c>
      <c r="CH181" s="115"/>
      <c r="CI181" s="116">
        <f t="shared" si="554"/>
        <v>0</v>
      </c>
      <c r="CJ181" s="115"/>
      <c r="CK181" s="116">
        <f t="shared" si="555"/>
        <v>0</v>
      </c>
      <c r="CL181" s="115"/>
      <c r="CM181" s="116">
        <f t="shared" si="556"/>
        <v>0</v>
      </c>
      <c r="CN181" s="115">
        <v>0</v>
      </c>
      <c r="CO181" s="116">
        <f t="shared" si="557"/>
        <v>0</v>
      </c>
      <c r="CP181" s="115"/>
      <c r="CQ181" s="116">
        <f t="shared" si="558"/>
        <v>0</v>
      </c>
      <c r="CR181" s="115"/>
      <c r="CS181" s="116">
        <f t="shared" si="559"/>
        <v>0</v>
      </c>
      <c r="CT181" s="115"/>
      <c r="CU181" s="116">
        <f t="shared" si="560"/>
        <v>0</v>
      </c>
      <c r="CV181" s="115"/>
      <c r="CW181" s="116">
        <f t="shared" si="561"/>
        <v>0</v>
      </c>
      <c r="CX181" s="123"/>
      <c r="CY181" s="115">
        <f t="shared" si="562"/>
        <v>0</v>
      </c>
      <c r="CZ181" s="115"/>
      <c r="DA181" s="124">
        <f t="shared" si="563"/>
        <v>0</v>
      </c>
      <c r="DB181" s="115"/>
      <c r="DC181" s="116">
        <f t="shared" si="564"/>
        <v>0</v>
      </c>
      <c r="DD181" s="125"/>
      <c r="DE181" s="115">
        <f t="shared" si="565"/>
        <v>0</v>
      </c>
      <c r="DF181" s="115"/>
      <c r="DG181" s="116">
        <f t="shared" si="566"/>
        <v>0</v>
      </c>
      <c r="DH181" s="115"/>
      <c r="DI181" s="116">
        <f t="shared" si="567"/>
        <v>0</v>
      </c>
      <c r="DJ181" s="115"/>
      <c r="DK181" s="124">
        <f t="shared" si="568"/>
        <v>0</v>
      </c>
      <c r="DL181" s="124"/>
      <c r="DM181" s="124"/>
      <c r="DN181" s="116">
        <f t="shared" si="569"/>
        <v>2</v>
      </c>
      <c r="DO181" s="116">
        <f t="shared" si="569"/>
        <v>162124.0852</v>
      </c>
    </row>
    <row r="182" spans="1:120" s="37" customFormat="1" ht="45" customHeight="1" x14ac:dyDescent="0.25">
      <c r="A182" s="89"/>
      <c r="B182" s="109">
        <v>148</v>
      </c>
      <c r="C182" s="154" t="s">
        <v>446</v>
      </c>
      <c r="D182" s="152" t="s">
        <v>447</v>
      </c>
      <c r="E182" s="93">
        <v>24257</v>
      </c>
      <c r="F182" s="112">
        <v>3.43</v>
      </c>
      <c r="G182" s="149">
        <v>1</v>
      </c>
      <c r="H182" s="150"/>
      <c r="I182" s="150"/>
      <c r="J182" s="150"/>
      <c r="K182" s="65"/>
      <c r="L182" s="113">
        <v>1.4</v>
      </c>
      <c r="M182" s="113">
        <v>1.68</v>
      </c>
      <c r="N182" s="113">
        <v>2.23</v>
      </c>
      <c r="O182" s="114">
        <v>2.57</v>
      </c>
      <c r="P182" s="115">
        <v>5</v>
      </c>
      <c r="Q182" s="116">
        <f t="shared" si="522"/>
        <v>640651.62700000009</v>
      </c>
      <c r="R182" s="115">
        <v>4</v>
      </c>
      <c r="S182" s="115">
        <f t="shared" si="523"/>
        <v>512521.30160000006</v>
      </c>
      <c r="T182" s="115"/>
      <c r="U182" s="116">
        <f t="shared" si="524"/>
        <v>0</v>
      </c>
      <c r="V182" s="115"/>
      <c r="W182" s="116">
        <f t="shared" si="525"/>
        <v>0</v>
      </c>
      <c r="X182" s="115">
        <v>82</v>
      </c>
      <c r="Y182" s="116">
        <f t="shared" si="526"/>
        <v>13372146.687199999</v>
      </c>
      <c r="Z182" s="116"/>
      <c r="AA182" s="116"/>
      <c r="AB182" s="115"/>
      <c r="AC182" s="116">
        <f t="shared" si="527"/>
        <v>0</v>
      </c>
      <c r="AD182" s="115"/>
      <c r="AE182" s="116"/>
      <c r="AF182" s="115">
        <v>8</v>
      </c>
      <c r="AG182" s="116">
        <f t="shared" si="528"/>
        <v>1025042.6032000001</v>
      </c>
      <c r="AH182" s="115"/>
      <c r="AI182" s="116"/>
      <c r="AJ182" s="144"/>
      <c r="AK182" s="116">
        <f t="shared" si="529"/>
        <v>0</v>
      </c>
      <c r="AL182" s="115">
        <v>9</v>
      </c>
      <c r="AM182" s="116">
        <f t="shared" si="530"/>
        <v>1153172.9286000002</v>
      </c>
      <c r="AN182" s="115"/>
      <c r="AO182" s="115">
        <f t="shared" si="531"/>
        <v>0</v>
      </c>
      <c r="AP182" s="115"/>
      <c r="AQ182" s="116">
        <f t="shared" si="532"/>
        <v>0</v>
      </c>
      <c r="AR182" s="123">
        <v>41</v>
      </c>
      <c r="AS182" s="116">
        <f t="shared" si="533"/>
        <v>8023288.0123199997</v>
      </c>
      <c r="AT182" s="115"/>
      <c r="AU182" s="122">
        <f t="shared" si="534"/>
        <v>0</v>
      </c>
      <c r="AV182" s="115"/>
      <c r="AW182" s="116">
        <f t="shared" si="535"/>
        <v>0</v>
      </c>
      <c r="AX182" s="115">
        <v>0</v>
      </c>
      <c r="AY182" s="115">
        <f t="shared" si="536"/>
        <v>0</v>
      </c>
      <c r="AZ182" s="115"/>
      <c r="BA182" s="116">
        <f t="shared" si="537"/>
        <v>0</v>
      </c>
      <c r="BB182" s="115"/>
      <c r="BC182" s="116">
        <f t="shared" si="538"/>
        <v>0</v>
      </c>
      <c r="BD182" s="115"/>
      <c r="BE182" s="116">
        <f t="shared" si="539"/>
        <v>0</v>
      </c>
      <c r="BF182" s="115"/>
      <c r="BG182" s="116">
        <f t="shared" si="540"/>
        <v>0</v>
      </c>
      <c r="BH182" s="115"/>
      <c r="BI182" s="116">
        <f t="shared" si="541"/>
        <v>0</v>
      </c>
      <c r="BJ182" s="115"/>
      <c r="BK182" s="116">
        <f t="shared" si="542"/>
        <v>0</v>
      </c>
      <c r="BL182" s="115"/>
      <c r="BM182" s="116">
        <f t="shared" si="543"/>
        <v>0</v>
      </c>
      <c r="BN182" s="115"/>
      <c r="BO182" s="116">
        <f t="shared" si="544"/>
        <v>0</v>
      </c>
      <c r="BP182" s="115">
        <v>0</v>
      </c>
      <c r="BQ182" s="116">
        <f t="shared" si="545"/>
        <v>0</v>
      </c>
      <c r="BR182" s="115"/>
      <c r="BS182" s="116">
        <f t="shared" si="546"/>
        <v>0</v>
      </c>
      <c r="BT182" s="115"/>
      <c r="BU182" s="116">
        <f t="shared" si="547"/>
        <v>0</v>
      </c>
      <c r="BV182" s="115"/>
      <c r="BW182" s="124">
        <f t="shared" si="548"/>
        <v>0</v>
      </c>
      <c r="BX182" s="115"/>
      <c r="BY182" s="116">
        <f t="shared" si="549"/>
        <v>0</v>
      </c>
      <c r="BZ182" s="115"/>
      <c r="CA182" s="116">
        <f t="shared" si="550"/>
        <v>0</v>
      </c>
      <c r="CB182" s="115"/>
      <c r="CC182" s="116">
        <f t="shared" si="551"/>
        <v>0</v>
      </c>
      <c r="CD182" s="115"/>
      <c r="CE182" s="116">
        <f t="shared" si="552"/>
        <v>0</v>
      </c>
      <c r="CF182" s="115"/>
      <c r="CG182" s="116">
        <f t="shared" si="553"/>
        <v>0</v>
      </c>
      <c r="CH182" s="115"/>
      <c r="CI182" s="116">
        <f t="shared" si="554"/>
        <v>0</v>
      </c>
      <c r="CJ182" s="115"/>
      <c r="CK182" s="116">
        <f t="shared" si="555"/>
        <v>0</v>
      </c>
      <c r="CL182" s="115"/>
      <c r="CM182" s="116">
        <f t="shared" si="556"/>
        <v>0</v>
      </c>
      <c r="CN182" s="115">
        <v>0</v>
      </c>
      <c r="CO182" s="116">
        <f t="shared" si="557"/>
        <v>0</v>
      </c>
      <c r="CP182" s="115"/>
      <c r="CQ182" s="116">
        <f t="shared" si="558"/>
        <v>0</v>
      </c>
      <c r="CR182" s="115"/>
      <c r="CS182" s="116">
        <f t="shared" si="559"/>
        <v>0</v>
      </c>
      <c r="CT182" s="115"/>
      <c r="CU182" s="116">
        <f t="shared" si="560"/>
        <v>0</v>
      </c>
      <c r="CV182" s="115"/>
      <c r="CW182" s="116">
        <f t="shared" si="561"/>
        <v>0</v>
      </c>
      <c r="CX182" s="123">
        <v>0</v>
      </c>
      <c r="CY182" s="115">
        <f t="shared" si="562"/>
        <v>0</v>
      </c>
      <c r="CZ182" s="115"/>
      <c r="DA182" s="124">
        <f t="shared" si="563"/>
        <v>0</v>
      </c>
      <c r="DB182" s="115"/>
      <c r="DC182" s="116">
        <f t="shared" si="564"/>
        <v>0</v>
      </c>
      <c r="DD182" s="125"/>
      <c r="DE182" s="115">
        <f t="shared" si="565"/>
        <v>0</v>
      </c>
      <c r="DF182" s="115"/>
      <c r="DG182" s="116">
        <f t="shared" si="566"/>
        <v>0</v>
      </c>
      <c r="DH182" s="115"/>
      <c r="DI182" s="116">
        <f t="shared" si="567"/>
        <v>0</v>
      </c>
      <c r="DJ182" s="115"/>
      <c r="DK182" s="124">
        <f t="shared" si="568"/>
        <v>0</v>
      </c>
      <c r="DL182" s="124"/>
      <c r="DM182" s="124"/>
      <c r="DN182" s="116">
        <f t="shared" si="569"/>
        <v>149</v>
      </c>
      <c r="DO182" s="116">
        <f t="shared" si="569"/>
        <v>24726823.15992</v>
      </c>
    </row>
    <row r="183" spans="1:120" s="37" customFormat="1" ht="45" customHeight="1" x14ac:dyDescent="0.25">
      <c r="A183" s="89"/>
      <c r="B183" s="109">
        <v>149</v>
      </c>
      <c r="C183" s="154" t="s">
        <v>448</v>
      </c>
      <c r="D183" s="152" t="s">
        <v>449</v>
      </c>
      <c r="E183" s="93">
        <v>24257</v>
      </c>
      <c r="F183" s="112">
        <v>4.2699999999999996</v>
      </c>
      <c r="G183" s="149">
        <v>1</v>
      </c>
      <c r="H183" s="150"/>
      <c r="I183" s="150"/>
      <c r="J183" s="150"/>
      <c r="K183" s="65"/>
      <c r="L183" s="113">
        <v>1.4</v>
      </c>
      <c r="M183" s="113">
        <v>1.68</v>
      </c>
      <c r="N183" s="113">
        <v>2.23</v>
      </c>
      <c r="O183" s="114">
        <v>2.57</v>
      </c>
      <c r="P183" s="115">
        <v>0</v>
      </c>
      <c r="Q183" s="116">
        <f t="shared" si="522"/>
        <v>0</v>
      </c>
      <c r="R183" s="115">
        <v>0</v>
      </c>
      <c r="S183" s="115">
        <f t="shared" si="523"/>
        <v>0</v>
      </c>
      <c r="T183" s="115"/>
      <c r="U183" s="116">
        <f t="shared" si="524"/>
        <v>0</v>
      </c>
      <c r="V183" s="115"/>
      <c r="W183" s="116">
        <f t="shared" si="525"/>
        <v>0</v>
      </c>
      <c r="X183" s="115">
        <v>3</v>
      </c>
      <c r="Y183" s="116">
        <f t="shared" si="526"/>
        <v>609035.05319999985</v>
      </c>
      <c r="Z183" s="116"/>
      <c r="AA183" s="116"/>
      <c r="AB183" s="115"/>
      <c r="AC183" s="116">
        <f t="shared" si="527"/>
        <v>0</v>
      </c>
      <c r="AD183" s="115"/>
      <c r="AE183" s="116"/>
      <c r="AF183" s="115"/>
      <c r="AG183" s="116">
        <f t="shared" si="528"/>
        <v>0</v>
      </c>
      <c r="AH183" s="115"/>
      <c r="AI183" s="116"/>
      <c r="AJ183" s="144"/>
      <c r="AK183" s="116">
        <f t="shared" si="529"/>
        <v>0</v>
      </c>
      <c r="AL183" s="115">
        <v>0</v>
      </c>
      <c r="AM183" s="116">
        <f t="shared" si="530"/>
        <v>0</v>
      </c>
      <c r="AN183" s="115"/>
      <c r="AO183" s="115">
        <f t="shared" si="531"/>
        <v>0</v>
      </c>
      <c r="AP183" s="115">
        <v>0</v>
      </c>
      <c r="AQ183" s="116">
        <f t="shared" si="532"/>
        <v>0</v>
      </c>
      <c r="AR183" s="123">
        <v>1</v>
      </c>
      <c r="AS183" s="116">
        <f t="shared" si="533"/>
        <v>243614.02127999993</v>
      </c>
      <c r="AT183" s="115"/>
      <c r="AU183" s="122">
        <f t="shared" si="534"/>
        <v>0</v>
      </c>
      <c r="AV183" s="115"/>
      <c r="AW183" s="116">
        <f t="shared" si="535"/>
        <v>0</v>
      </c>
      <c r="AX183" s="115">
        <v>0</v>
      </c>
      <c r="AY183" s="115">
        <f t="shared" si="536"/>
        <v>0</v>
      </c>
      <c r="AZ183" s="115"/>
      <c r="BA183" s="116">
        <f t="shared" si="537"/>
        <v>0</v>
      </c>
      <c r="BB183" s="115"/>
      <c r="BC183" s="116">
        <f t="shared" si="538"/>
        <v>0</v>
      </c>
      <c r="BD183" s="115"/>
      <c r="BE183" s="116">
        <f t="shared" si="539"/>
        <v>0</v>
      </c>
      <c r="BF183" s="115"/>
      <c r="BG183" s="116">
        <f t="shared" si="540"/>
        <v>0</v>
      </c>
      <c r="BH183" s="115"/>
      <c r="BI183" s="116">
        <f t="shared" si="541"/>
        <v>0</v>
      </c>
      <c r="BJ183" s="115"/>
      <c r="BK183" s="116">
        <f t="shared" si="542"/>
        <v>0</v>
      </c>
      <c r="BL183" s="115"/>
      <c r="BM183" s="116">
        <f t="shared" si="543"/>
        <v>0</v>
      </c>
      <c r="BN183" s="115"/>
      <c r="BO183" s="116">
        <f t="shared" si="544"/>
        <v>0</v>
      </c>
      <c r="BP183" s="115">
        <v>0</v>
      </c>
      <c r="BQ183" s="116">
        <f t="shared" si="545"/>
        <v>0</v>
      </c>
      <c r="BR183" s="115"/>
      <c r="BS183" s="116">
        <f t="shared" si="546"/>
        <v>0</v>
      </c>
      <c r="BT183" s="115"/>
      <c r="BU183" s="116">
        <f t="shared" si="547"/>
        <v>0</v>
      </c>
      <c r="BV183" s="115"/>
      <c r="BW183" s="124">
        <f t="shared" si="548"/>
        <v>0</v>
      </c>
      <c r="BX183" s="115"/>
      <c r="BY183" s="116">
        <f t="shared" si="549"/>
        <v>0</v>
      </c>
      <c r="BZ183" s="115"/>
      <c r="CA183" s="116">
        <f t="shared" si="550"/>
        <v>0</v>
      </c>
      <c r="CB183" s="115"/>
      <c r="CC183" s="116">
        <f t="shared" si="551"/>
        <v>0</v>
      </c>
      <c r="CD183" s="115"/>
      <c r="CE183" s="116">
        <f t="shared" si="552"/>
        <v>0</v>
      </c>
      <c r="CF183" s="115"/>
      <c r="CG183" s="116">
        <f t="shared" si="553"/>
        <v>0</v>
      </c>
      <c r="CH183" s="115"/>
      <c r="CI183" s="116">
        <f t="shared" si="554"/>
        <v>0</v>
      </c>
      <c r="CJ183" s="115"/>
      <c r="CK183" s="116">
        <f t="shared" si="555"/>
        <v>0</v>
      </c>
      <c r="CL183" s="115"/>
      <c r="CM183" s="116">
        <f t="shared" si="556"/>
        <v>0</v>
      </c>
      <c r="CN183" s="115">
        <v>0</v>
      </c>
      <c r="CO183" s="116">
        <f t="shared" si="557"/>
        <v>0</v>
      </c>
      <c r="CP183" s="115"/>
      <c r="CQ183" s="116">
        <f t="shared" si="558"/>
        <v>0</v>
      </c>
      <c r="CR183" s="115"/>
      <c r="CS183" s="116">
        <f t="shared" si="559"/>
        <v>0</v>
      </c>
      <c r="CT183" s="115"/>
      <c r="CU183" s="116">
        <f t="shared" si="560"/>
        <v>0</v>
      </c>
      <c r="CV183" s="115"/>
      <c r="CW183" s="116">
        <f t="shared" si="561"/>
        <v>0</v>
      </c>
      <c r="CX183" s="123">
        <v>0</v>
      </c>
      <c r="CY183" s="115">
        <f t="shared" si="562"/>
        <v>0</v>
      </c>
      <c r="CZ183" s="115"/>
      <c r="DA183" s="124">
        <f t="shared" si="563"/>
        <v>0</v>
      </c>
      <c r="DB183" s="115"/>
      <c r="DC183" s="116">
        <f t="shared" si="564"/>
        <v>0</v>
      </c>
      <c r="DD183" s="125"/>
      <c r="DE183" s="115">
        <f t="shared" si="565"/>
        <v>0</v>
      </c>
      <c r="DF183" s="115"/>
      <c r="DG183" s="116">
        <f t="shared" si="566"/>
        <v>0</v>
      </c>
      <c r="DH183" s="115"/>
      <c r="DI183" s="116">
        <f t="shared" si="567"/>
        <v>0</v>
      </c>
      <c r="DJ183" s="115"/>
      <c r="DK183" s="124">
        <f t="shared" si="568"/>
        <v>0</v>
      </c>
      <c r="DL183" s="124"/>
      <c r="DM183" s="124"/>
      <c r="DN183" s="116">
        <f t="shared" si="569"/>
        <v>4</v>
      </c>
      <c r="DO183" s="116">
        <f t="shared" si="569"/>
        <v>852649.07447999972</v>
      </c>
    </row>
    <row r="184" spans="1:120" s="37" customFormat="1" ht="30" customHeight="1" x14ac:dyDescent="0.25">
      <c r="A184" s="89"/>
      <c r="B184" s="109">
        <v>150</v>
      </c>
      <c r="C184" s="154" t="s">
        <v>450</v>
      </c>
      <c r="D184" s="152" t="s">
        <v>451</v>
      </c>
      <c r="E184" s="93">
        <v>24257</v>
      </c>
      <c r="F184" s="139">
        <v>3.66</v>
      </c>
      <c r="G184" s="149">
        <v>1</v>
      </c>
      <c r="H184" s="150"/>
      <c r="I184" s="150"/>
      <c r="J184" s="150"/>
      <c r="K184" s="65"/>
      <c r="L184" s="113">
        <v>1.4</v>
      </c>
      <c r="M184" s="113">
        <v>1.68</v>
      </c>
      <c r="N184" s="113">
        <v>2.23</v>
      </c>
      <c r="O184" s="114">
        <v>2.57</v>
      </c>
      <c r="P184" s="115">
        <v>0</v>
      </c>
      <c r="Q184" s="116">
        <f t="shared" si="522"/>
        <v>0</v>
      </c>
      <c r="R184" s="115">
        <v>0</v>
      </c>
      <c r="S184" s="115">
        <f t="shared" si="523"/>
        <v>0</v>
      </c>
      <c r="T184" s="115"/>
      <c r="U184" s="116">
        <f t="shared" si="524"/>
        <v>0</v>
      </c>
      <c r="V184" s="115"/>
      <c r="W184" s="116">
        <f t="shared" si="525"/>
        <v>0</v>
      </c>
      <c r="X184" s="115">
        <v>5</v>
      </c>
      <c r="Y184" s="116">
        <f t="shared" si="526"/>
        <v>870050.07599999988</v>
      </c>
      <c r="Z184" s="116"/>
      <c r="AA184" s="116"/>
      <c r="AB184" s="115"/>
      <c r="AC184" s="116">
        <f t="shared" si="527"/>
        <v>0</v>
      </c>
      <c r="AD184" s="115"/>
      <c r="AE184" s="116"/>
      <c r="AF184" s="115"/>
      <c r="AG184" s="116">
        <f t="shared" si="528"/>
        <v>0</v>
      </c>
      <c r="AH184" s="115"/>
      <c r="AI184" s="116"/>
      <c r="AJ184" s="144"/>
      <c r="AK184" s="116">
        <f t="shared" si="529"/>
        <v>0</v>
      </c>
      <c r="AL184" s="115">
        <v>0</v>
      </c>
      <c r="AM184" s="116">
        <f t="shared" si="530"/>
        <v>0</v>
      </c>
      <c r="AN184" s="115"/>
      <c r="AO184" s="115">
        <f t="shared" si="531"/>
        <v>0</v>
      </c>
      <c r="AP184" s="115">
        <v>0</v>
      </c>
      <c r="AQ184" s="116">
        <f t="shared" si="532"/>
        <v>0</v>
      </c>
      <c r="AR184" s="123">
        <v>1</v>
      </c>
      <c r="AS184" s="116">
        <f t="shared" si="533"/>
        <v>208812.01824</v>
      </c>
      <c r="AT184" s="115"/>
      <c r="AU184" s="122">
        <f t="shared" si="534"/>
        <v>0</v>
      </c>
      <c r="AV184" s="151"/>
      <c r="AW184" s="116">
        <f t="shared" si="535"/>
        <v>0</v>
      </c>
      <c r="AX184" s="115">
        <v>0</v>
      </c>
      <c r="AY184" s="115">
        <f t="shared" si="536"/>
        <v>0</v>
      </c>
      <c r="AZ184" s="115"/>
      <c r="BA184" s="116">
        <f t="shared" si="537"/>
        <v>0</v>
      </c>
      <c r="BB184" s="115"/>
      <c r="BC184" s="116">
        <f t="shared" si="538"/>
        <v>0</v>
      </c>
      <c r="BD184" s="115"/>
      <c r="BE184" s="116">
        <f t="shared" si="539"/>
        <v>0</v>
      </c>
      <c r="BF184" s="115"/>
      <c r="BG184" s="116">
        <f t="shared" si="540"/>
        <v>0</v>
      </c>
      <c r="BH184" s="115"/>
      <c r="BI184" s="116">
        <f t="shared" si="541"/>
        <v>0</v>
      </c>
      <c r="BJ184" s="115"/>
      <c r="BK184" s="116">
        <f t="shared" si="542"/>
        <v>0</v>
      </c>
      <c r="BL184" s="115"/>
      <c r="BM184" s="116">
        <f t="shared" si="543"/>
        <v>0</v>
      </c>
      <c r="BN184" s="115"/>
      <c r="BO184" s="116">
        <f t="shared" si="544"/>
        <v>0</v>
      </c>
      <c r="BP184" s="115">
        <v>0</v>
      </c>
      <c r="BQ184" s="116">
        <f t="shared" si="545"/>
        <v>0</v>
      </c>
      <c r="BR184" s="115"/>
      <c r="BS184" s="116">
        <f t="shared" si="546"/>
        <v>0</v>
      </c>
      <c r="BT184" s="115"/>
      <c r="BU184" s="116">
        <f t="shared" si="547"/>
        <v>0</v>
      </c>
      <c r="BV184" s="115"/>
      <c r="BW184" s="124">
        <f t="shared" si="548"/>
        <v>0</v>
      </c>
      <c r="BX184" s="115"/>
      <c r="BY184" s="116">
        <f t="shared" si="549"/>
        <v>0</v>
      </c>
      <c r="BZ184" s="115"/>
      <c r="CA184" s="116">
        <f t="shared" si="550"/>
        <v>0</v>
      </c>
      <c r="CB184" s="115"/>
      <c r="CC184" s="116">
        <f t="shared" si="551"/>
        <v>0</v>
      </c>
      <c r="CD184" s="115"/>
      <c r="CE184" s="116">
        <f t="shared" si="552"/>
        <v>0</v>
      </c>
      <c r="CF184" s="115"/>
      <c r="CG184" s="116">
        <f t="shared" si="553"/>
        <v>0</v>
      </c>
      <c r="CH184" s="115"/>
      <c r="CI184" s="116">
        <f t="shared" si="554"/>
        <v>0</v>
      </c>
      <c r="CJ184" s="115"/>
      <c r="CK184" s="116">
        <f t="shared" si="555"/>
        <v>0</v>
      </c>
      <c r="CL184" s="115"/>
      <c r="CM184" s="116">
        <f t="shared" si="556"/>
        <v>0</v>
      </c>
      <c r="CN184" s="115">
        <v>0</v>
      </c>
      <c r="CO184" s="116">
        <f t="shared" si="557"/>
        <v>0</v>
      </c>
      <c r="CP184" s="115"/>
      <c r="CQ184" s="116">
        <f t="shared" si="558"/>
        <v>0</v>
      </c>
      <c r="CR184" s="115"/>
      <c r="CS184" s="116">
        <f t="shared" si="559"/>
        <v>0</v>
      </c>
      <c r="CT184" s="115"/>
      <c r="CU184" s="116">
        <f t="shared" si="560"/>
        <v>0</v>
      </c>
      <c r="CV184" s="115"/>
      <c r="CW184" s="116">
        <f t="shared" si="561"/>
        <v>0</v>
      </c>
      <c r="CX184" s="123">
        <v>0</v>
      </c>
      <c r="CY184" s="115">
        <f t="shared" si="562"/>
        <v>0</v>
      </c>
      <c r="CZ184" s="115"/>
      <c r="DA184" s="124">
        <f t="shared" si="563"/>
        <v>0</v>
      </c>
      <c r="DB184" s="115"/>
      <c r="DC184" s="116">
        <f t="shared" si="564"/>
        <v>0</v>
      </c>
      <c r="DD184" s="125"/>
      <c r="DE184" s="115">
        <f t="shared" si="565"/>
        <v>0</v>
      </c>
      <c r="DF184" s="115"/>
      <c r="DG184" s="116">
        <f t="shared" si="566"/>
        <v>0</v>
      </c>
      <c r="DH184" s="115"/>
      <c r="DI184" s="116">
        <f t="shared" si="567"/>
        <v>0</v>
      </c>
      <c r="DJ184" s="115"/>
      <c r="DK184" s="124">
        <f t="shared" si="568"/>
        <v>0</v>
      </c>
      <c r="DL184" s="124"/>
      <c r="DM184" s="124"/>
      <c r="DN184" s="116">
        <f t="shared" si="569"/>
        <v>6</v>
      </c>
      <c r="DO184" s="116">
        <f t="shared" si="569"/>
        <v>1078862.09424</v>
      </c>
    </row>
    <row r="185" spans="1:120" s="37" customFormat="1" ht="45" customHeight="1" x14ac:dyDescent="0.25">
      <c r="A185" s="89"/>
      <c r="B185" s="109">
        <v>151</v>
      </c>
      <c r="C185" s="154" t="s">
        <v>452</v>
      </c>
      <c r="D185" s="152" t="s">
        <v>453</v>
      </c>
      <c r="E185" s="93">
        <v>24257</v>
      </c>
      <c r="F185" s="112">
        <v>2.81</v>
      </c>
      <c r="G185" s="149">
        <v>1</v>
      </c>
      <c r="H185" s="150"/>
      <c r="I185" s="150"/>
      <c r="J185" s="150"/>
      <c r="K185" s="65"/>
      <c r="L185" s="113">
        <v>1.4</v>
      </c>
      <c r="M185" s="113">
        <v>1.68</v>
      </c>
      <c r="N185" s="113">
        <v>2.23</v>
      </c>
      <c r="O185" s="114">
        <v>2.57</v>
      </c>
      <c r="P185" s="115">
        <v>30</v>
      </c>
      <c r="Q185" s="116">
        <f t="shared" si="522"/>
        <v>3149092.2540000002</v>
      </c>
      <c r="R185" s="115">
        <v>0</v>
      </c>
      <c r="S185" s="115">
        <f t="shared" si="523"/>
        <v>0</v>
      </c>
      <c r="T185" s="115"/>
      <c r="U185" s="116">
        <f t="shared" si="524"/>
        <v>0</v>
      </c>
      <c r="V185" s="115"/>
      <c r="W185" s="116">
        <f t="shared" si="525"/>
        <v>0</v>
      </c>
      <c r="X185" s="115">
        <v>0</v>
      </c>
      <c r="Y185" s="116">
        <f t="shared" si="526"/>
        <v>0</v>
      </c>
      <c r="Z185" s="116"/>
      <c r="AA185" s="116"/>
      <c r="AB185" s="115"/>
      <c r="AC185" s="116">
        <f t="shared" si="527"/>
        <v>0</v>
      </c>
      <c r="AD185" s="115"/>
      <c r="AE185" s="116"/>
      <c r="AF185" s="115"/>
      <c r="AG185" s="116">
        <f t="shared" si="528"/>
        <v>0</v>
      </c>
      <c r="AH185" s="115"/>
      <c r="AI185" s="116"/>
      <c r="AJ185" s="144">
        <v>5</v>
      </c>
      <c r="AK185" s="116">
        <f t="shared" si="529"/>
        <v>524848.70900000003</v>
      </c>
      <c r="AL185" s="115">
        <v>0</v>
      </c>
      <c r="AM185" s="116">
        <f t="shared" si="530"/>
        <v>0</v>
      </c>
      <c r="AN185" s="115"/>
      <c r="AO185" s="115">
        <f t="shared" si="531"/>
        <v>0</v>
      </c>
      <c r="AP185" s="115">
        <v>0</v>
      </c>
      <c r="AQ185" s="116">
        <f t="shared" si="532"/>
        <v>0</v>
      </c>
      <c r="AR185" s="121"/>
      <c r="AS185" s="116">
        <f t="shared" si="533"/>
        <v>0</v>
      </c>
      <c r="AT185" s="115"/>
      <c r="AU185" s="122">
        <f t="shared" si="534"/>
        <v>0</v>
      </c>
      <c r="AV185" s="115"/>
      <c r="AW185" s="116">
        <f t="shared" si="535"/>
        <v>0</v>
      </c>
      <c r="AX185" s="115">
        <v>0</v>
      </c>
      <c r="AY185" s="115">
        <f t="shared" si="536"/>
        <v>0</v>
      </c>
      <c r="AZ185" s="115"/>
      <c r="BA185" s="116">
        <f t="shared" si="537"/>
        <v>0</v>
      </c>
      <c r="BB185" s="115"/>
      <c r="BC185" s="116">
        <f t="shared" si="538"/>
        <v>0</v>
      </c>
      <c r="BD185" s="115"/>
      <c r="BE185" s="116">
        <f t="shared" si="539"/>
        <v>0</v>
      </c>
      <c r="BF185" s="115"/>
      <c r="BG185" s="116">
        <f t="shared" si="540"/>
        <v>0</v>
      </c>
      <c r="BH185" s="115"/>
      <c r="BI185" s="116">
        <f t="shared" si="541"/>
        <v>0</v>
      </c>
      <c r="BJ185" s="115"/>
      <c r="BK185" s="116">
        <f t="shared" si="542"/>
        <v>0</v>
      </c>
      <c r="BL185" s="115"/>
      <c r="BM185" s="116">
        <f t="shared" si="543"/>
        <v>0</v>
      </c>
      <c r="BN185" s="115"/>
      <c r="BO185" s="116">
        <f t="shared" si="544"/>
        <v>0</v>
      </c>
      <c r="BP185" s="115">
        <v>0</v>
      </c>
      <c r="BQ185" s="116">
        <f t="shared" si="545"/>
        <v>0</v>
      </c>
      <c r="BR185" s="115"/>
      <c r="BS185" s="116">
        <f t="shared" si="546"/>
        <v>0</v>
      </c>
      <c r="BT185" s="115"/>
      <c r="BU185" s="116">
        <f t="shared" si="547"/>
        <v>0</v>
      </c>
      <c r="BV185" s="115"/>
      <c r="BW185" s="124">
        <f t="shared" si="548"/>
        <v>0</v>
      </c>
      <c r="BX185" s="115"/>
      <c r="BY185" s="116">
        <f t="shared" si="549"/>
        <v>0</v>
      </c>
      <c r="BZ185" s="115"/>
      <c r="CA185" s="116">
        <f t="shared" si="550"/>
        <v>0</v>
      </c>
      <c r="CB185" s="115"/>
      <c r="CC185" s="116">
        <f t="shared" si="551"/>
        <v>0</v>
      </c>
      <c r="CD185" s="115"/>
      <c r="CE185" s="116">
        <f t="shared" si="552"/>
        <v>0</v>
      </c>
      <c r="CF185" s="115"/>
      <c r="CG185" s="116">
        <f t="shared" si="553"/>
        <v>0</v>
      </c>
      <c r="CH185" s="115"/>
      <c r="CI185" s="116">
        <f t="shared" si="554"/>
        <v>0</v>
      </c>
      <c r="CJ185" s="115"/>
      <c r="CK185" s="116">
        <f t="shared" si="555"/>
        <v>0</v>
      </c>
      <c r="CL185" s="115"/>
      <c r="CM185" s="116">
        <f t="shared" si="556"/>
        <v>0</v>
      </c>
      <c r="CN185" s="115">
        <v>0</v>
      </c>
      <c r="CO185" s="116">
        <f t="shared" si="557"/>
        <v>0</v>
      </c>
      <c r="CP185" s="115"/>
      <c r="CQ185" s="116">
        <f t="shared" si="558"/>
        <v>0</v>
      </c>
      <c r="CR185" s="115"/>
      <c r="CS185" s="116">
        <f t="shared" si="559"/>
        <v>0</v>
      </c>
      <c r="CT185" s="115"/>
      <c r="CU185" s="116">
        <f t="shared" si="560"/>
        <v>0</v>
      </c>
      <c r="CV185" s="115"/>
      <c r="CW185" s="116">
        <f t="shared" si="561"/>
        <v>0</v>
      </c>
      <c r="CX185" s="123"/>
      <c r="CY185" s="115">
        <f t="shared" si="562"/>
        <v>0</v>
      </c>
      <c r="CZ185" s="115"/>
      <c r="DA185" s="124">
        <f t="shared" si="563"/>
        <v>0</v>
      </c>
      <c r="DB185" s="115"/>
      <c r="DC185" s="116">
        <f t="shared" si="564"/>
        <v>0</v>
      </c>
      <c r="DD185" s="125"/>
      <c r="DE185" s="115">
        <f t="shared" si="565"/>
        <v>0</v>
      </c>
      <c r="DF185" s="115"/>
      <c r="DG185" s="116">
        <f t="shared" si="566"/>
        <v>0</v>
      </c>
      <c r="DH185" s="115"/>
      <c r="DI185" s="116">
        <f t="shared" si="567"/>
        <v>0</v>
      </c>
      <c r="DJ185" s="115"/>
      <c r="DK185" s="124">
        <f t="shared" si="568"/>
        <v>0</v>
      </c>
      <c r="DL185" s="124"/>
      <c r="DM185" s="124"/>
      <c r="DN185" s="116">
        <f t="shared" si="569"/>
        <v>35</v>
      </c>
      <c r="DO185" s="116">
        <f t="shared" si="569"/>
        <v>3673940.9630000005</v>
      </c>
    </row>
    <row r="186" spans="1:120" s="37" customFormat="1" ht="45" customHeight="1" x14ac:dyDescent="0.25">
      <c r="A186" s="89"/>
      <c r="B186" s="109">
        <v>152</v>
      </c>
      <c r="C186" s="154" t="s">
        <v>454</v>
      </c>
      <c r="D186" s="152" t="s">
        <v>455</v>
      </c>
      <c r="E186" s="93">
        <v>24257</v>
      </c>
      <c r="F186" s="112">
        <v>3.42</v>
      </c>
      <c r="G186" s="149">
        <v>1</v>
      </c>
      <c r="H186" s="150"/>
      <c r="I186" s="150"/>
      <c r="J186" s="150"/>
      <c r="K186" s="65"/>
      <c r="L186" s="113">
        <v>1.4</v>
      </c>
      <c r="M186" s="113">
        <v>1.68</v>
      </c>
      <c r="N186" s="113">
        <v>2.23</v>
      </c>
      <c r="O186" s="114">
        <v>2.57</v>
      </c>
      <c r="P186" s="115">
        <v>17</v>
      </c>
      <c r="Q186" s="116">
        <f t="shared" si="522"/>
        <v>2171865.0492000002</v>
      </c>
      <c r="R186" s="115">
        <v>0</v>
      </c>
      <c r="S186" s="115">
        <f t="shared" si="523"/>
        <v>0</v>
      </c>
      <c r="T186" s="115"/>
      <c r="U186" s="116">
        <f t="shared" si="524"/>
        <v>0</v>
      </c>
      <c r="V186" s="115"/>
      <c r="W186" s="116">
        <f t="shared" si="525"/>
        <v>0</v>
      </c>
      <c r="X186" s="115">
        <v>28</v>
      </c>
      <c r="Y186" s="116">
        <f t="shared" si="526"/>
        <v>4552786.6271999991</v>
      </c>
      <c r="Z186" s="116"/>
      <c r="AA186" s="116"/>
      <c r="AB186" s="115"/>
      <c r="AC186" s="116">
        <f t="shared" si="527"/>
        <v>0</v>
      </c>
      <c r="AD186" s="115"/>
      <c r="AE186" s="116"/>
      <c r="AF186" s="115"/>
      <c r="AG186" s="116">
        <f t="shared" si="528"/>
        <v>0</v>
      </c>
      <c r="AH186" s="115"/>
      <c r="AI186" s="116"/>
      <c r="AJ186" s="144"/>
      <c r="AK186" s="116">
        <f t="shared" si="529"/>
        <v>0</v>
      </c>
      <c r="AL186" s="115">
        <v>0</v>
      </c>
      <c r="AM186" s="116">
        <f t="shared" si="530"/>
        <v>0</v>
      </c>
      <c r="AN186" s="115"/>
      <c r="AO186" s="115">
        <f t="shared" si="531"/>
        <v>0</v>
      </c>
      <c r="AP186" s="115">
        <v>0</v>
      </c>
      <c r="AQ186" s="116">
        <f t="shared" si="532"/>
        <v>0</v>
      </c>
      <c r="AR186" s="123">
        <v>3</v>
      </c>
      <c r="AS186" s="116">
        <f t="shared" si="533"/>
        <v>585358.28064000001</v>
      </c>
      <c r="AT186" s="115"/>
      <c r="AU186" s="122">
        <f t="shared" si="534"/>
        <v>0</v>
      </c>
      <c r="AV186" s="115"/>
      <c r="AW186" s="116">
        <f t="shared" si="535"/>
        <v>0</v>
      </c>
      <c r="AX186" s="115">
        <v>0</v>
      </c>
      <c r="AY186" s="115">
        <f t="shared" si="536"/>
        <v>0</v>
      </c>
      <c r="AZ186" s="115"/>
      <c r="BA186" s="116">
        <f t="shared" si="537"/>
        <v>0</v>
      </c>
      <c r="BB186" s="115"/>
      <c r="BC186" s="116">
        <f t="shared" si="538"/>
        <v>0</v>
      </c>
      <c r="BD186" s="115"/>
      <c r="BE186" s="116">
        <f t="shared" si="539"/>
        <v>0</v>
      </c>
      <c r="BF186" s="115"/>
      <c r="BG186" s="116">
        <f t="shared" si="540"/>
        <v>0</v>
      </c>
      <c r="BH186" s="115"/>
      <c r="BI186" s="116">
        <f t="shared" si="541"/>
        <v>0</v>
      </c>
      <c r="BJ186" s="115"/>
      <c r="BK186" s="116">
        <f t="shared" si="542"/>
        <v>0</v>
      </c>
      <c r="BL186" s="115"/>
      <c r="BM186" s="116">
        <f t="shared" si="543"/>
        <v>0</v>
      </c>
      <c r="BN186" s="115"/>
      <c r="BO186" s="116">
        <f t="shared" si="544"/>
        <v>0</v>
      </c>
      <c r="BP186" s="115">
        <v>0</v>
      </c>
      <c r="BQ186" s="116">
        <f t="shared" si="545"/>
        <v>0</v>
      </c>
      <c r="BR186" s="115"/>
      <c r="BS186" s="116">
        <f t="shared" si="546"/>
        <v>0</v>
      </c>
      <c r="BT186" s="115"/>
      <c r="BU186" s="116">
        <f t="shared" si="547"/>
        <v>0</v>
      </c>
      <c r="BV186" s="115"/>
      <c r="BW186" s="124">
        <f t="shared" si="548"/>
        <v>0</v>
      </c>
      <c r="BX186" s="115"/>
      <c r="BY186" s="116">
        <f t="shared" si="549"/>
        <v>0</v>
      </c>
      <c r="BZ186" s="115"/>
      <c r="CA186" s="116">
        <f t="shared" si="550"/>
        <v>0</v>
      </c>
      <c r="CB186" s="115"/>
      <c r="CC186" s="116">
        <f t="shared" si="551"/>
        <v>0</v>
      </c>
      <c r="CD186" s="115"/>
      <c r="CE186" s="116">
        <f t="shared" si="552"/>
        <v>0</v>
      </c>
      <c r="CF186" s="115"/>
      <c r="CG186" s="116">
        <f t="shared" si="553"/>
        <v>0</v>
      </c>
      <c r="CH186" s="115"/>
      <c r="CI186" s="116">
        <f t="shared" si="554"/>
        <v>0</v>
      </c>
      <c r="CJ186" s="115"/>
      <c r="CK186" s="116">
        <f t="shared" si="555"/>
        <v>0</v>
      </c>
      <c r="CL186" s="115"/>
      <c r="CM186" s="116">
        <f t="shared" si="556"/>
        <v>0</v>
      </c>
      <c r="CN186" s="115">
        <v>0</v>
      </c>
      <c r="CO186" s="116">
        <f t="shared" si="557"/>
        <v>0</v>
      </c>
      <c r="CP186" s="115"/>
      <c r="CQ186" s="116">
        <f t="shared" si="558"/>
        <v>0</v>
      </c>
      <c r="CR186" s="115"/>
      <c r="CS186" s="116">
        <f t="shared" si="559"/>
        <v>0</v>
      </c>
      <c r="CT186" s="115"/>
      <c r="CU186" s="116">
        <f t="shared" si="560"/>
        <v>0</v>
      </c>
      <c r="CV186" s="115"/>
      <c r="CW186" s="116">
        <f t="shared" si="561"/>
        <v>0</v>
      </c>
      <c r="CX186" s="123">
        <v>0</v>
      </c>
      <c r="CY186" s="115">
        <f t="shared" si="562"/>
        <v>0</v>
      </c>
      <c r="CZ186" s="115"/>
      <c r="DA186" s="124">
        <f t="shared" si="563"/>
        <v>0</v>
      </c>
      <c r="DB186" s="115"/>
      <c r="DC186" s="116">
        <f t="shared" si="564"/>
        <v>0</v>
      </c>
      <c r="DD186" s="125"/>
      <c r="DE186" s="115">
        <f t="shared" si="565"/>
        <v>0</v>
      </c>
      <c r="DF186" s="115"/>
      <c r="DG186" s="116">
        <f t="shared" si="566"/>
        <v>0</v>
      </c>
      <c r="DH186" s="115"/>
      <c r="DI186" s="116">
        <f t="shared" si="567"/>
        <v>0</v>
      </c>
      <c r="DJ186" s="115"/>
      <c r="DK186" s="124">
        <f t="shared" si="568"/>
        <v>0</v>
      </c>
      <c r="DL186" s="124"/>
      <c r="DM186" s="124"/>
      <c r="DN186" s="116">
        <f t="shared" si="569"/>
        <v>48</v>
      </c>
      <c r="DO186" s="116">
        <f t="shared" si="569"/>
        <v>7310009.9570399988</v>
      </c>
      <c r="DP186"/>
    </row>
    <row r="187" spans="1:120" s="37" customFormat="1" ht="45" customHeight="1" x14ac:dyDescent="0.25">
      <c r="A187" s="89"/>
      <c r="B187" s="109">
        <v>153</v>
      </c>
      <c r="C187" s="154" t="s">
        <v>456</v>
      </c>
      <c r="D187" s="152" t="s">
        <v>457</v>
      </c>
      <c r="E187" s="93">
        <v>24257</v>
      </c>
      <c r="F187" s="112">
        <v>5.31</v>
      </c>
      <c r="G187" s="149">
        <v>1</v>
      </c>
      <c r="H187" s="150"/>
      <c r="I187" s="150"/>
      <c r="J187" s="150"/>
      <c r="K187" s="65"/>
      <c r="L187" s="113">
        <v>1.4</v>
      </c>
      <c r="M187" s="113">
        <v>1.68</v>
      </c>
      <c r="N187" s="113">
        <v>2.23</v>
      </c>
      <c r="O187" s="114">
        <v>2.57</v>
      </c>
      <c r="P187" s="115">
        <v>8</v>
      </c>
      <c r="Q187" s="116">
        <f t="shared" si="522"/>
        <v>1586873.5343999998</v>
      </c>
      <c r="R187" s="115">
        <v>0</v>
      </c>
      <c r="S187" s="115">
        <f t="shared" si="523"/>
        <v>0</v>
      </c>
      <c r="T187" s="115"/>
      <c r="U187" s="116">
        <f t="shared" si="524"/>
        <v>0</v>
      </c>
      <c r="V187" s="115"/>
      <c r="W187" s="116">
        <f t="shared" si="525"/>
        <v>0</v>
      </c>
      <c r="X187" s="115">
        <v>69</v>
      </c>
      <c r="Y187" s="116">
        <f t="shared" si="526"/>
        <v>17419543.570799995</v>
      </c>
      <c r="Z187" s="116"/>
      <c r="AA187" s="116"/>
      <c r="AB187" s="115"/>
      <c r="AC187" s="116">
        <f t="shared" si="527"/>
        <v>0</v>
      </c>
      <c r="AD187" s="115"/>
      <c r="AE187" s="116"/>
      <c r="AF187" s="115"/>
      <c r="AG187" s="116">
        <f t="shared" si="528"/>
        <v>0</v>
      </c>
      <c r="AH187" s="115"/>
      <c r="AI187" s="116"/>
      <c r="AJ187" s="144"/>
      <c r="AK187" s="116">
        <f t="shared" si="529"/>
        <v>0</v>
      </c>
      <c r="AL187" s="115">
        <v>0</v>
      </c>
      <c r="AM187" s="116">
        <f t="shared" si="530"/>
        <v>0</v>
      </c>
      <c r="AN187" s="115"/>
      <c r="AO187" s="115">
        <f t="shared" si="531"/>
        <v>0</v>
      </c>
      <c r="AP187" s="115">
        <v>0</v>
      </c>
      <c r="AQ187" s="116">
        <f t="shared" si="532"/>
        <v>0</v>
      </c>
      <c r="AR187" s="123">
        <v>12</v>
      </c>
      <c r="AS187" s="116">
        <f t="shared" si="533"/>
        <v>3635383.0060799993</v>
      </c>
      <c r="AT187" s="115"/>
      <c r="AU187" s="122">
        <f t="shared" si="534"/>
        <v>0</v>
      </c>
      <c r="AV187" s="115"/>
      <c r="AW187" s="116">
        <f t="shared" si="535"/>
        <v>0</v>
      </c>
      <c r="AX187" s="115">
        <v>0</v>
      </c>
      <c r="AY187" s="115">
        <f t="shared" si="536"/>
        <v>0</v>
      </c>
      <c r="AZ187" s="115"/>
      <c r="BA187" s="116">
        <f t="shared" si="537"/>
        <v>0</v>
      </c>
      <c r="BB187" s="115"/>
      <c r="BC187" s="116">
        <f t="shared" si="538"/>
        <v>0</v>
      </c>
      <c r="BD187" s="115"/>
      <c r="BE187" s="116">
        <f t="shared" si="539"/>
        <v>0</v>
      </c>
      <c r="BF187" s="115"/>
      <c r="BG187" s="116">
        <f t="shared" si="540"/>
        <v>0</v>
      </c>
      <c r="BH187" s="115"/>
      <c r="BI187" s="116">
        <f t="shared" si="541"/>
        <v>0</v>
      </c>
      <c r="BJ187" s="115"/>
      <c r="BK187" s="116">
        <f t="shared" si="542"/>
        <v>0</v>
      </c>
      <c r="BL187" s="115"/>
      <c r="BM187" s="116">
        <f t="shared" si="543"/>
        <v>0</v>
      </c>
      <c r="BN187" s="115"/>
      <c r="BO187" s="116">
        <f t="shared" si="544"/>
        <v>0</v>
      </c>
      <c r="BP187" s="115">
        <v>0</v>
      </c>
      <c r="BQ187" s="116">
        <f t="shared" si="545"/>
        <v>0</v>
      </c>
      <c r="BR187" s="115"/>
      <c r="BS187" s="116">
        <f t="shared" si="546"/>
        <v>0</v>
      </c>
      <c r="BT187" s="115"/>
      <c r="BU187" s="116">
        <f t="shared" si="547"/>
        <v>0</v>
      </c>
      <c r="BV187" s="115"/>
      <c r="BW187" s="124">
        <f t="shared" si="548"/>
        <v>0</v>
      </c>
      <c r="BX187" s="115"/>
      <c r="BY187" s="116">
        <f t="shared" si="549"/>
        <v>0</v>
      </c>
      <c r="BZ187" s="115"/>
      <c r="CA187" s="116">
        <f t="shared" si="550"/>
        <v>0</v>
      </c>
      <c r="CB187" s="115"/>
      <c r="CC187" s="116">
        <f t="shared" si="551"/>
        <v>0</v>
      </c>
      <c r="CD187" s="115"/>
      <c r="CE187" s="116">
        <f t="shared" si="552"/>
        <v>0</v>
      </c>
      <c r="CF187" s="115"/>
      <c r="CG187" s="116">
        <f t="shared" si="553"/>
        <v>0</v>
      </c>
      <c r="CH187" s="115"/>
      <c r="CI187" s="116">
        <f t="shared" si="554"/>
        <v>0</v>
      </c>
      <c r="CJ187" s="115"/>
      <c r="CK187" s="116">
        <f t="shared" si="555"/>
        <v>0</v>
      </c>
      <c r="CL187" s="115"/>
      <c r="CM187" s="116">
        <f t="shared" si="556"/>
        <v>0</v>
      </c>
      <c r="CN187" s="115">
        <v>0</v>
      </c>
      <c r="CO187" s="116">
        <f t="shared" si="557"/>
        <v>0</v>
      </c>
      <c r="CP187" s="115"/>
      <c r="CQ187" s="116">
        <f t="shared" si="558"/>
        <v>0</v>
      </c>
      <c r="CR187" s="115"/>
      <c r="CS187" s="116">
        <f t="shared" si="559"/>
        <v>0</v>
      </c>
      <c r="CT187" s="115"/>
      <c r="CU187" s="116">
        <f t="shared" si="560"/>
        <v>0</v>
      </c>
      <c r="CV187" s="115"/>
      <c r="CW187" s="116">
        <f t="shared" si="561"/>
        <v>0</v>
      </c>
      <c r="CX187" s="123">
        <v>0</v>
      </c>
      <c r="CY187" s="115">
        <f t="shared" si="562"/>
        <v>0</v>
      </c>
      <c r="CZ187" s="115"/>
      <c r="DA187" s="124">
        <f t="shared" si="563"/>
        <v>0</v>
      </c>
      <c r="DB187" s="115"/>
      <c r="DC187" s="116">
        <f t="shared" si="564"/>
        <v>0</v>
      </c>
      <c r="DD187" s="125"/>
      <c r="DE187" s="115">
        <f t="shared" si="565"/>
        <v>0</v>
      </c>
      <c r="DF187" s="115"/>
      <c r="DG187" s="116">
        <f t="shared" si="566"/>
        <v>0</v>
      </c>
      <c r="DH187" s="115"/>
      <c r="DI187" s="116">
        <f t="shared" si="567"/>
        <v>0</v>
      </c>
      <c r="DJ187" s="115"/>
      <c r="DK187" s="124">
        <f t="shared" si="568"/>
        <v>0</v>
      </c>
      <c r="DL187" s="124"/>
      <c r="DM187" s="124"/>
      <c r="DN187" s="116">
        <f t="shared" si="569"/>
        <v>89</v>
      </c>
      <c r="DO187" s="116">
        <f t="shared" si="569"/>
        <v>22641800.111279994</v>
      </c>
      <c r="DP187"/>
    </row>
    <row r="188" spans="1:120" s="37" customFormat="1" ht="45" customHeight="1" x14ac:dyDescent="0.25">
      <c r="A188" s="89"/>
      <c r="B188" s="109">
        <v>154</v>
      </c>
      <c r="C188" s="154" t="s">
        <v>458</v>
      </c>
      <c r="D188" s="152" t="s">
        <v>459</v>
      </c>
      <c r="E188" s="93">
        <v>24257</v>
      </c>
      <c r="F188" s="112">
        <v>2.86</v>
      </c>
      <c r="G188" s="149">
        <v>1</v>
      </c>
      <c r="H188" s="150"/>
      <c r="I188" s="150"/>
      <c r="J188" s="150"/>
      <c r="K188" s="65"/>
      <c r="L188" s="113">
        <v>1.4</v>
      </c>
      <c r="M188" s="113">
        <v>1.68</v>
      </c>
      <c r="N188" s="113">
        <v>2.23</v>
      </c>
      <c r="O188" s="114">
        <v>2.57</v>
      </c>
      <c r="P188" s="115">
        <v>0</v>
      </c>
      <c r="Q188" s="116">
        <f t="shared" si="522"/>
        <v>0</v>
      </c>
      <c r="R188" s="115">
        <v>0</v>
      </c>
      <c r="S188" s="115">
        <f t="shared" si="523"/>
        <v>0</v>
      </c>
      <c r="T188" s="115"/>
      <c r="U188" s="116">
        <f t="shared" si="524"/>
        <v>0</v>
      </c>
      <c r="V188" s="115"/>
      <c r="W188" s="116">
        <f t="shared" si="525"/>
        <v>0</v>
      </c>
      <c r="X188" s="115">
        <v>2</v>
      </c>
      <c r="Y188" s="116">
        <f t="shared" si="526"/>
        <v>271950.0784</v>
      </c>
      <c r="Z188" s="116"/>
      <c r="AA188" s="116"/>
      <c r="AB188" s="115"/>
      <c r="AC188" s="116">
        <f t="shared" si="527"/>
        <v>0</v>
      </c>
      <c r="AD188" s="115"/>
      <c r="AE188" s="116"/>
      <c r="AF188" s="115"/>
      <c r="AG188" s="116">
        <f t="shared" si="528"/>
        <v>0</v>
      </c>
      <c r="AH188" s="115"/>
      <c r="AI188" s="116"/>
      <c r="AJ188" s="144"/>
      <c r="AK188" s="116">
        <f t="shared" si="529"/>
        <v>0</v>
      </c>
      <c r="AL188" s="115">
        <v>0</v>
      </c>
      <c r="AM188" s="116">
        <f t="shared" si="530"/>
        <v>0</v>
      </c>
      <c r="AN188" s="115"/>
      <c r="AO188" s="115">
        <f t="shared" si="531"/>
        <v>0</v>
      </c>
      <c r="AP188" s="115">
        <v>0</v>
      </c>
      <c r="AQ188" s="116">
        <f t="shared" si="532"/>
        <v>0</v>
      </c>
      <c r="AR188" s="123">
        <v>0</v>
      </c>
      <c r="AS188" s="116">
        <f t="shared" si="533"/>
        <v>0</v>
      </c>
      <c r="AT188" s="115"/>
      <c r="AU188" s="122">
        <f t="shared" si="534"/>
        <v>0</v>
      </c>
      <c r="AV188" s="115"/>
      <c r="AW188" s="116">
        <f t="shared" si="535"/>
        <v>0</v>
      </c>
      <c r="AX188" s="115">
        <v>0</v>
      </c>
      <c r="AY188" s="115">
        <f t="shared" si="536"/>
        <v>0</v>
      </c>
      <c r="AZ188" s="115"/>
      <c r="BA188" s="116">
        <f t="shared" si="537"/>
        <v>0</v>
      </c>
      <c r="BB188" s="115"/>
      <c r="BC188" s="116">
        <f t="shared" si="538"/>
        <v>0</v>
      </c>
      <c r="BD188" s="115"/>
      <c r="BE188" s="116">
        <f t="shared" si="539"/>
        <v>0</v>
      </c>
      <c r="BF188" s="115"/>
      <c r="BG188" s="116">
        <f t="shared" si="540"/>
        <v>0</v>
      </c>
      <c r="BH188" s="115"/>
      <c r="BI188" s="116">
        <f t="shared" si="541"/>
        <v>0</v>
      </c>
      <c r="BJ188" s="115"/>
      <c r="BK188" s="116">
        <f t="shared" si="542"/>
        <v>0</v>
      </c>
      <c r="BL188" s="115"/>
      <c r="BM188" s="116">
        <f t="shared" si="543"/>
        <v>0</v>
      </c>
      <c r="BN188" s="115"/>
      <c r="BO188" s="116">
        <f t="shared" si="544"/>
        <v>0</v>
      </c>
      <c r="BP188" s="115">
        <v>0</v>
      </c>
      <c r="BQ188" s="116">
        <f t="shared" si="545"/>
        <v>0</v>
      </c>
      <c r="BR188" s="115"/>
      <c r="BS188" s="116">
        <f t="shared" si="546"/>
        <v>0</v>
      </c>
      <c r="BT188" s="115"/>
      <c r="BU188" s="116">
        <f t="shared" si="547"/>
        <v>0</v>
      </c>
      <c r="BV188" s="115"/>
      <c r="BW188" s="124">
        <f t="shared" si="548"/>
        <v>0</v>
      </c>
      <c r="BX188" s="115"/>
      <c r="BY188" s="116">
        <f t="shared" si="549"/>
        <v>0</v>
      </c>
      <c r="BZ188" s="115"/>
      <c r="CA188" s="116">
        <f t="shared" si="550"/>
        <v>0</v>
      </c>
      <c r="CB188" s="115"/>
      <c r="CC188" s="116">
        <f t="shared" si="551"/>
        <v>0</v>
      </c>
      <c r="CD188" s="115"/>
      <c r="CE188" s="116">
        <f t="shared" si="552"/>
        <v>0</v>
      </c>
      <c r="CF188" s="115"/>
      <c r="CG188" s="116">
        <f t="shared" si="553"/>
        <v>0</v>
      </c>
      <c r="CH188" s="115"/>
      <c r="CI188" s="116">
        <f t="shared" si="554"/>
        <v>0</v>
      </c>
      <c r="CJ188" s="115"/>
      <c r="CK188" s="116">
        <f t="shared" si="555"/>
        <v>0</v>
      </c>
      <c r="CL188" s="115"/>
      <c r="CM188" s="116">
        <f t="shared" si="556"/>
        <v>0</v>
      </c>
      <c r="CN188" s="115">
        <v>0</v>
      </c>
      <c r="CO188" s="116">
        <f t="shared" si="557"/>
        <v>0</v>
      </c>
      <c r="CP188" s="115"/>
      <c r="CQ188" s="116">
        <f t="shared" si="558"/>
        <v>0</v>
      </c>
      <c r="CR188" s="115"/>
      <c r="CS188" s="116">
        <f t="shared" si="559"/>
        <v>0</v>
      </c>
      <c r="CT188" s="115"/>
      <c r="CU188" s="116">
        <f t="shared" si="560"/>
        <v>0</v>
      </c>
      <c r="CV188" s="115"/>
      <c r="CW188" s="116">
        <f t="shared" si="561"/>
        <v>0</v>
      </c>
      <c r="CX188" s="123">
        <v>0</v>
      </c>
      <c r="CY188" s="115">
        <f t="shared" si="562"/>
        <v>0</v>
      </c>
      <c r="CZ188" s="115"/>
      <c r="DA188" s="124">
        <f t="shared" si="563"/>
        <v>0</v>
      </c>
      <c r="DB188" s="115"/>
      <c r="DC188" s="116">
        <f t="shared" si="564"/>
        <v>0</v>
      </c>
      <c r="DD188" s="125"/>
      <c r="DE188" s="115">
        <f t="shared" si="565"/>
        <v>0</v>
      </c>
      <c r="DF188" s="115"/>
      <c r="DG188" s="116">
        <f t="shared" si="566"/>
        <v>0</v>
      </c>
      <c r="DH188" s="115"/>
      <c r="DI188" s="116">
        <f t="shared" si="567"/>
        <v>0</v>
      </c>
      <c r="DJ188" s="115"/>
      <c r="DK188" s="124">
        <f t="shared" si="568"/>
        <v>0</v>
      </c>
      <c r="DL188" s="124"/>
      <c r="DM188" s="124"/>
      <c r="DN188" s="116">
        <f t="shared" si="569"/>
        <v>2</v>
      </c>
      <c r="DO188" s="116">
        <f t="shared" si="569"/>
        <v>271950.0784</v>
      </c>
      <c r="DP188"/>
    </row>
    <row r="189" spans="1:120" s="37" customFormat="1" ht="45" customHeight="1" x14ac:dyDescent="0.25">
      <c r="A189" s="89"/>
      <c r="B189" s="109">
        <v>155</v>
      </c>
      <c r="C189" s="154" t="s">
        <v>460</v>
      </c>
      <c r="D189" s="152" t="s">
        <v>461</v>
      </c>
      <c r="E189" s="93">
        <v>24257</v>
      </c>
      <c r="F189" s="112">
        <v>4.3099999999999996</v>
      </c>
      <c r="G189" s="149">
        <v>1</v>
      </c>
      <c r="H189" s="150"/>
      <c r="I189" s="150"/>
      <c r="J189" s="150"/>
      <c r="K189" s="65"/>
      <c r="L189" s="113">
        <v>1.4</v>
      </c>
      <c r="M189" s="113">
        <v>1.68</v>
      </c>
      <c r="N189" s="113">
        <v>2.23</v>
      </c>
      <c r="O189" s="114">
        <v>2.57</v>
      </c>
      <c r="P189" s="115">
        <v>7</v>
      </c>
      <c r="Q189" s="116">
        <f t="shared" si="522"/>
        <v>1127023.8825999999</v>
      </c>
      <c r="R189" s="115">
        <v>0</v>
      </c>
      <c r="S189" s="115">
        <f t="shared" si="523"/>
        <v>0</v>
      </c>
      <c r="T189" s="115"/>
      <c r="U189" s="116">
        <f t="shared" si="524"/>
        <v>0</v>
      </c>
      <c r="V189" s="115"/>
      <c r="W189" s="116">
        <f t="shared" si="525"/>
        <v>0</v>
      </c>
      <c r="X189" s="115">
        <v>83</v>
      </c>
      <c r="Y189" s="116">
        <f t="shared" si="526"/>
        <v>17007814.955599997</v>
      </c>
      <c r="Z189" s="116"/>
      <c r="AA189" s="116"/>
      <c r="AB189" s="115"/>
      <c r="AC189" s="116">
        <f t="shared" si="527"/>
        <v>0</v>
      </c>
      <c r="AD189" s="115"/>
      <c r="AE189" s="116"/>
      <c r="AF189" s="115"/>
      <c r="AG189" s="116">
        <f t="shared" si="528"/>
        <v>0</v>
      </c>
      <c r="AH189" s="115"/>
      <c r="AI189" s="116"/>
      <c r="AJ189" s="144"/>
      <c r="AK189" s="116">
        <f t="shared" si="529"/>
        <v>0</v>
      </c>
      <c r="AL189" s="115">
        <v>3</v>
      </c>
      <c r="AM189" s="116">
        <f t="shared" si="530"/>
        <v>483010.23539999995</v>
      </c>
      <c r="AN189" s="115"/>
      <c r="AO189" s="115">
        <f t="shared" si="531"/>
        <v>0</v>
      </c>
      <c r="AP189" s="115">
        <v>0</v>
      </c>
      <c r="AQ189" s="116">
        <f t="shared" si="532"/>
        <v>0</v>
      </c>
      <c r="AR189" s="123">
        <v>1</v>
      </c>
      <c r="AS189" s="116">
        <f t="shared" si="533"/>
        <v>245896.11983999994</v>
      </c>
      <c r="AT189" s="115"/>
      <c r="AU189" s="122">
        <f t="shared" si="534"/>
        <v>0</v>
      </c>
      <c r="AV189" s="115"/>
      <c r="AW189" s="116">
        <f t="shared" si="535"/>
        <v>0</v>
      </c>
      <c r="AX189" s="115">
        <v>0</v>
      </c>
      <c r="AY189" s="115">
        <f t="shared" si="536"/>
        <v>0</v>
      </c>
      <c r="AZ189" s="115"/>
      <c r="BA189" s="116">
        <f t="shared" si="537"/>
        <v>0</v>
      </c>
      <c r="BB189" s="115"/>
      <c r="BC189" s="116">
        <f t="shared" si="538"/>
        <v>0</v>
      </c>
      <c r="BD189" s="115"/>
      <c r="BE189" s="116">
        <f t="shared" si="539"/>
        <v>0</v>
      </c>
      <c r="BF189" s="115"/>
      <c r="BG189" s="116">
        <f t="shared" si="540"/>
        <v>0</v>
      </c>
      <c r="BH189" s="115"/>
      <c r="BI189" s="116">
        <f t="shared" si="541"/>
        <v>0</v>
      </c>
      <c r="BJ189" s="115"/>
      <c r="BK189" s="116">
        <f t="shared" si="542"/>
        <v>0</v>
      </c>
      <c r="BL189" s="115"/>
      <c r="BM189" s="116">
        <f t="shared" si="543"/>
        <v>0</v>
      </c>
      <c r="BN189" s="115"/>
      <c r="BO189" s="116">
        <f t="shared" si="544"/>
        <v>0</v>
      </c>
      <c r="BP189" s="115">
        <v>0</v>
      </c>
      <c r="BQ189" s="116">
        <f t="shared" si="545"/>
        <v>0</v>
      </c>
      <c r="BR189" s="115"/>
      <c r="BS189" s="116">
        <f t="shared" si="546"/>
        <v>0</v>
      </c>
      <c r="BT189" s="115"/>
      <c r="BU189" s="116">
        <f t="shared" si="547"/>
        <v>0</v>
      </c>
      <c r="BV189" s="115"/>
      <c r="BW189" s="124">
        <f t="shared" si="548"/>
        <v>0</v>
      </c>
      <c r="BX189" s="115"/>
      <c r="BY189" s="116">
        <f t="shared" si="549"/>
        <v>0</v>
      </c>
      <c r="BZ189" s="115"/>
      <c r="CA189" s="116">
        <f t="shared" si="550"/>
        <v>0</v>
      </c>
      <c r="CB189" s="115"/>
      <c r="CC189" s="116">
        <f t="shared" si="551"/>
        <v>0</v>
      </c>
      <c r="CD189" s="115"/>
      <c r="CE189" s="116">
        <f t="shared" si="552"/>
        <v>0</v>
      </c>
      <c r="CF189" s="115"/>
      <c r="CG189" s="116">
        <f t="shared" si="553"/>
        <v>0</v>
      </c>
      <c r="CH189" s="115"/>
      <c r="CI189" s="116">
        <f t="shared" si="554"/>
        <v>0</v>
      </c>
      <c r="CJ189" s="115"/>
      <c r="CK189" s="116">
        <f t="shared" si="555"/>
        <v>0</v>
      </c>
      <c r="CL189" s="115"/>
      <c r="CM189" s="116">
        <f t="shared" si="556"/>
        <v>0</v>
      </c>
      <c r="CN189" s="115">
        <v>0</v>
      </c>
      <c r="CO189" s="116">
        <f t="shared" si="557"/>
        <v>0</v>
      </c>
      <c r="CP189" s="115"/>
      <c r="CQ189" s="116">
        <f t="shared" si="558"/>
        <v>0</v>
      </c>
      <c r="CR189" s="115"/>
      <c r="CS189" s="116">
        <f t="shared" si="559"/>
        <v>0</v>
      </c>
      <c r="CT189" s="115"/>
      <c r="CU189" s="116">
        <f t="shared" si="560"/>
        <v>0</v>
      </c>
      <c r="CV189" s="115"/>
      <c r="CW189" s="116">
        <f t="shared" si="561"/>
        <v>0</v>
      </c>
      <c r="CX189" s="123">
        <v>0</v>
      </c>
      <c r="CY189" s="115">
        <f t="shared" si="562"/>
        <v>0</v>
      </c>
      <c r="CZ189" s="115"/>
      <c r="DA189" s="124">
        <f t="shared" si="563"/>
        <v>0</v>
      </c>
      <c r="DB189" s="115"/>
      <c r="DC189" s="116">
        <f t="shared" si="564"/>
        <v>0</v>
      </c>
      <c r="DD189" s="125"/>
      <c r="DE189" s="115">
        <f t="shared" si="565"/>
        <v>0</v>
      </c>
      <c r="DF189" s="115"/>
      <c r="DG189" s="116">
        <f t="shared" si="566"/>
        <v>0</v>
      </c>
      <c r="DH189" s="115"/>
      <c r="DI189" s="116">
        <f t="shared" si="567"/>
        <v>0</v>
      </c>
      <c r="DJ189" s="115"/>
      <c r="DK189" s="124">
        <f t="shared" si="568"/>
        <v>0</v>
      </c>
      <c r="DL189" s="124"/>
      <c r="DM189" s="124"/>
      <c r="DN189" s="116">
        <f t="shared" si="569"/>
        <v>94</v>
      </c>
      <c r="DO189" s="116">
        <f t="shared" si="569"/>
        <v>18863745.193439994</v>
      </c>
      <c r="DP189"/>
    </row>
    <row r="190" spans="1:120" s="37" customFormat="1" ht="45" customHeight="1" x14ac:dyDescent="0.25">
      <c r="A190" s="89"/>
      <c r="B190" s="109">
        <v>156</v>
      </c>
      <c r="C190" s="154" t="s">
        <v>462</v>
      </c>
      <c r="D190" s="152" t="s">
        <v>463</v>
      </c>
      <c r="E190" s="93">
        <v>24257</v>
      </c>
      <c r="F190" s="112">
        <v>2.93</v>
      </c>
      <c r="G190" s="149">
        <v>1</v>
      </c>
      <c r="H190" s="150"/>
      <c r="I190" s="150"/>
      <c r="J190" s="150"/>
      <c r="K190" s="65"/>
      <c r="L190" s="113">
        <v>1.4</v>
      </c>
      <c r="M190" s="113">
        <v>1.68</v>
      </c>
      <c r="N190" s="113">
        <v>2.23</v>
      </c>
      <c r="O190" s="114">
        <v>2.57</v>
      </c>
      <c r="P190" s="115">
        <v>1</v>
      </c>
      <c r="Q190" s="116">
        <f t="shared" si="522"/>
        <v>109452.43540000002</v>
      </c>
      <c r="R190" s="115">
        <v>0</v>
      </c>
      <c r="S190" s="115"/>
      <c r="T190" s="115"/>
      <c r="U190" s="116">
        <f t="shared" si="524"/>
        <v>0</v>
      </c>
      <c r="V190" s="115"/>
      <c r="W190" s="116"/>
      <c r="X190" s="115">
        <v>2</v>
      </c>
      <c r="Y190" s="116">
        <f t="shared" si="526"/>
        <v>278606.19919999997</v>
      </c>
      <c r="Z190" s="116"/>
      <c r="AA190" s="116"/>
      <c r="AB190" s="115"/>
      <c r="AC190" s="116"/>
      <c r="AD190" s="115"/>
      <c r="AE190" s="116"/>
      <c r="AF190" s="115"/>
      <c r="AG190" s="116">
        <f t="shared" si="528"/>
        <v>0</v>
      </c>
      <c r="AH190" s="115"/>
      <c r="AI190" s="116"/>
      <c r="AJ190" s="144"/>
      <c r="AK190" s="116"/>
      <c r="AL190" s="115"/>
      <c r="AM190" s="116"/>
      <c r="AN190" s="115"/>
      <c r="AO190" s="115"/>
      <c r="AP190" s="115"/>
      <c r="AQ190" s="116"/>
      <c r="AR190" s="123">
        <v>5</v>
      </c>
      <c r="AS190" s="116">
        <f t="shared" si="533"/>
        <v>835818.5976000001</v>
      </c>
      <c r="AT190" s="115"/>
      <c r="AU190" s="122"/>
      <c r="AV190" s="115"/>
      <c r="AW190" s="116"/>
      <c r="AX190" s="115"/>
      <c r="AY190" s="115"/>
      <c r="AZ190" s="115"/>
      <c r="BA190" s="116"/>
      <c r="BB190" s="115"/>
      <c r="BC190" s="116"/>
      <c r="BD190" s="115"/>
      <c r="BE190" s="116"/>
      <c r="BF190" s="115"/>
      <c r="BG190" s="116"/>
      <c r="BH190" s="115"/>
      <c r="BI190" s="116"/>
      <c r="BJ190" s="115"/>
      <c r="BK190" s="116"/>
      <c r="BL190" s="115"/>
      <c r="BM190" s="116"/>
      <c r="BN190" s="115"/>
      <c r="BO190" s="116"/>
      <c r="BP190" s="115"/>
      <c r="BQ190" s="116"/>
      <c r="BR190" s="115"/>
      <c r="BS190" s="116"/>
      <c r="BT190" s="115"/>
      <c r="BU190" s="116"/>
      <c r="BV190" s="115"/>
      <c r="BW190" s="124"/>
      <c r="BX190" s="115"/>
      <c r="BY190" s="116"/>
      <c r="BZ190" s="115"/>
      <c r="CA190" s="116"/>
      <c r="CB190" s="115"/>
      <c r="CC190" s="116"/>
      <c r="CD190" s="115"/>
      <c r="CE190" s="116"/>
      <c r="CF190" s="115"/>
      <c r="CG190" s="116"/>
      <c r="CH190" s="115"/>
      <c r="CI190" s="116"/>
      <c r="CJ190" s="115"/>
      <c r="CK190" s="116"/>
      <c r="CL190" s="115"/>
      <c r="CM190" s="116"/>
      <c r="CN190" s="115">
        <v>0</v>
      </c>
      <c r="CO190" s="116">
        <f t="shared" si="557"/>
        <v>0</v>
      </c>
      <c r="CP190" s="115"/>
      <c r="CQ190" s="116"/>
      <c r="CR190" s="115"/>
      <c r="CS190" s="116"/>
      <c r="CT190" s="115"/>
      <c r="CU190" s="116"/>
      <c r="CV190" s="115"/>
      <c r="CW190" s="116"/>
      <c r="CX190" s="123"/>
      <c r="CY190" s="115"/>
      <c r="CZ190" s="115"/>
      <c r="DA190" s="124"/>
      <c r="DB190" s="115"/>
      <c r="DC190" s="116"/>
      <c r="DD190" s="125"/>
      <c r="DE190" s="115"/>
      <c r="DF190" s="115"/>
      <c r="DG190" s="116"/>
      <c r="DH190" s="115"/>
      <c r="DI190" s="116"/>
      <c r="DJ190" s="115"/>
      <c r="DK190" s="124"/>
      <c r="DL190" s="124"/>
      <c r="DM190" s="124"/>
      <c r="DN190" s="116">
        <f t="shared" si="569"/>
        <v>8</v>
      </c>
      <c r="DO190" s="116">
        <f t="shared" si="569"/>
        <v>1223877.2322</v>
      </c>
    </row>
    <row r="191" spans="1:120" s="37" customFormat="1" ht="45" customHeight="1" x14ac:dyDescent="0.25">
      <c r="A191" s="89"/>
      <c r="B191" s="109">
        <v>157</v>
      </c>
      <c r="C191" s="110" t="s">
        <v>464</v>
      </c>
      <c r="D191" s="152" t="s">
        <v>465</v>
      </c>
      <c r="E191" s="93">
        <v>24257</v>
      </c>
      <c r="F191" s="112">
        <v>1.24</v>
      </c>
      <c r="G191" s="131">
        <v>1</v>
      </c>
      <c r="H191" s="101"/>
      <c r="I191" s="101"/>
      <c r="J191" s="101"/>
      <c r="K191" s="65"/>
      <c r="L191" s="113">
        <v>1.4</v>
      </c>
      <c r="M191" s="113">
        <v>1.68</v>
      </c>
      <c r="N191" s="113">
        <v>2.23</v>
      </c>
      <c r="O191" s="114">
        <v>2.57</v>
      </c>
      <c r="P191" s="115">
        <v>3</v>
      </c>
      <c r="Q191" s="116">
        <f t="shared" si="522"/>
        <v>138963.50159999999</v>
      </c>
      <c r="R191" s="115">
        <v>0</v>
      </c>
      <c r="S191" s="115"/>
      <c r="T191" s="115"/>
      <c r="U191" s="116">
        <f t="shared" si="524"/>
        <v>0</v>
      </c>
      <c r="V191" s="115"/>
      <c r="W191" s="116"/>
      <c r="X191" s="115">
        <v>4</v>
      </c>
      <c r="Y191" s="116">
        <f t="shared" si="526"/>
        <v>235816.85119999995</v>
      </c>
      <c r="Z191" s="116"/>
      <c r="AA191" s="116"/>
      <c r="AB191" s="115"/>
      <c r="AC191" s="116"/>
      <c r="AD191" s="115"/>
      <c r="AE191" s="116"/>
      <c r="AF191" s="115"/>
      <c r="AG191" s="116">
        <f t="shared" si="528"/>
        <v>0</v>
      </c>
      <c r="AH191" s="115"/>
      <c r="AI191" s="116"/>
      <c r="AJ191" s="144"/>
      <c r="AK191" s="116"/>
      <c r="AL191" s="115"/>
      <c r="AM191" s="116"/>
      <c r="AN191" s="115"/>
      <c r="AO191" s="115"/>
      <c r="AP191" s="115"/>
      <c r="AQ191" s="116"/>
      <c r="AR191" s="123">
        <v>5</v>
      </c>
      <c r="AS191" s="116">
        <f t="shared" si="533"/>
        <v>353725.27679999993</v>
      </c>
      <c r="AT191" s="115"/>
      <c r="AU191" s="122"/>
      <c r="AV191" s="115"/>
      <c r="AW191" s="116"/>
      <c r="AX191" s="115"/>
      <c r="AY191" s="115"/>
      <c r="AZ191" s="115"/>
      <c r="BA191" s="116"/>
      <c r="BB191" s="115"/>
      <c r="BC191" s="116"/>
      <c r="BD191" s="115"/>
      <c r="BE191" s="116"/>
      <c r="BF191" s="115"/>
      <c r="BG191" s="116"/>
      <c r="BH191" s="115"/>
      <c r="BI191" s="116"/>
      <c r="BJ191" s="115"/>
      <c r="BK191" s="116"/>
      <c r="BL191" s="115"/>
      <c r="BM191" s="116"/>
      <c r="BN191" s="115"/>
      <c r="BO191" s="116"/>
      <c r="BP191" s="115"/>
      <c r="BQ191" s="116"/>
      <c r="BR191" s="115"/>
      <c r="BS191" s="116"/>
      <c r="BT191" s="115"/>
      <c r="BU191" s="116"/>
      <c r="BV191" s="115"/>
      <c r="BW191" s="124"/>
      <c r="BX191" s="115"/>
      <c r="BY191" s="116"/>
      <c r="BZ191" s="115"/>
      <c r="CA191" s="116"/>
      <c r="CB191" s="115"/>
      <c r="CC191" s="116"/>
      <c r="CD191" s="115"/>
      <c r="CE191" s="116"/>
      <c r="CF191" s="115"/>
      <c r="CG191" s="116"/>
      <c r="CH191" s="115"/>
      <c r="CI191" s="116"/>
      <c r="CJ191" s="115"/>
      <c r="CK191" s="116"/>
      <c r="CL191" s="115"/>
      <c r="CM191" s="116"/>
      <c r="CN191" s="115">
        <v>1</v>
      </c>
      <c r="CO191" s="116">
        <f t="shared" si="557"/>
        <v>37899.136799999993</v>
      </c>
      <c r="CP191" s="115"/>
      <c r="CQ191" s="116"/>
      <c r="CR191" s="115"/>
      <c r="CS191" s="116"/>
      <c r="CT191" s="115"/>
      <c r="CU191" s="116"/>
      <c r="CV191" s="115"/>
      <c r="CW191" s="116"/>
      <c r="CX191" s="123"/>
      <c r="CY191" s="115"/>
      <c r="CZ191" s="115"/>
      <c r="DA191" s="124"/>
      <c r="DB191" s="115"/>
      <c r="DC191" s="116"/>
      <c r="DD191" s="125"/>
      <c r="DE191" s="115"/>
      <c r="DF191" s="115"/>
      <c r="DG191" s="116"/>
      <c r="DH191" s="115"/>
      <c r="DI191" s="116"/>
      <c r="DJ191" s="115"/>
      <c r="DK191" s="124"/>
      <c r="DL191" s="124"/>
      <c r="DM191" s="124"/>
      <c r="DN191" s="116">
        <f t="shared" si="569"/>
        <v>13</v>
      </c>
      <c r="DO191" s="116">
        <f t="shared" si="569"/>
        <v>766404.76639999985</v>
      </c>
    </row>
    <row r="192" spans="1:120" s="37" customFormat="1" ht="45" customHeight="1" x14ac:dyDescent="0.25">
      <c r="A192" s="89"/>
      <c r="B192" s="109">
        <v>158</v>
      </c>
      <c r="C192" s="206" t="s">
        <v>466</v>
      </c>
      <c r="D192" s="205" t="s">
        <v>467</v>
      </c>
      <c r="E192" s="93">
        <v>24257</v>
      </c>
      <c r="F192" s="207">
        <v>0.4</v>
      </c>
      <c r="G192" s="131">
        <v>1</v>
      </c>
      <c r="H192" s="101"/>
      <c r="I192" s="101"/>
      <c r="J192" s="101"/>
      <c r="K192" s="145">
        <v>0.55630000000000002</v>
      </c>
      <c r="L192" s="113">
        <v>1.4</v>
      </c>
      <c r="M192" s="113">
        <v>1.68</v>
      </c>
      <c r="N192" s="113">
        <v>2.23</v>
      </c>
      <c r="O192" s="114">
        <v>2.57</v>
      </c>
      <c r="P192" s="115">
        <v>0</v>
      </c>
      <c r="Q192" s="146"/>
      <c r="R192" s="115">
        <v>0</v>
      </c>
      <c r="S192" s="146"/>
      <c r="T192" s="115"/>
      <c r="U192" s="146">
        <f>(T192*$E192*$F192*((1-$K192)+$K192*$L192*$U$13*G192))</f>
        <v>0</v>
      </c>
      <c r="V192" s="115"/>
      <c r="W192" s="146">
        <f>(V192*$E192*$F192*((1-$K192)+$K192*$L192*$W$13*G192))</f>
        <v>0</v>
      </c>
      <c r="X192" s="115">
        <v>396</v>
      </c>
      <c r="Y192" s="146">
        <f t="shared" ref="Y192:Y213" si="570">(X192*$E192*$F192*((1-$K192)+$K192*$L192*$Y$13*G192))</f>
        <v>5894286.1300224001</v>
      </c>
      <c r="Z192" s="146"/>
      <c r="AA192" s="146"/>
      <c r="AB192" s="115"/>
      <c r="AC192" s="146">
        <f>(AB192*$E192*$F192*((1-$K192)+$K192*$L192*$AC$13*G192))</f>
        <v>0</v>
      </c>
      <c r="AD192" s="115"/>
      <c r="AE192" s="116"/>
      <c r="AF192" s="115"/>
      <c r="AG192" s="146">
        <f>(AF192*$E192*$F192*((1-$K192)+$K192*$L192*$AG$13*G192))</f>
        <v>0</v>
      </c>
      <c r="AH192" s="115"/>
      <c r="AI192" s="116"/>
      <c r="AJ192" s="144"/>
      <c r="AK192" s="146">
        <f>(AJ192*$E192*$F192*((1-$K192)+$K192*$L192*$AK$13*G192))</f>
        <v>0</v>
      </c>
      <c r="AL192" s="115">
        <v>0</v>
      </c>
      <c r="AM192" s="146">
        <f>(AL192*$E192*$F192*((1-$K192)+$K192*$L192*$AM$13*G192))</f>
        <v>0</v>
      </c>
      <c r="AN192" s="115"/>
      <c r="AO192" s="146">
        <f>(AN192*$E192*$F192*((1-$K192)+$K192*$L192*$AO$13*G192))</f>
        <v>0</v>
      </c>
      <c r="AP192" s="115">
        <v>0</v>
      </c>
      <c r="AQ192" s="146">
        <f>(AP192*$E192*$F192*((1-$K192)+$K192*$M192*$AQ$13*G192))</f>
        <v>0</v>
      </c>
      <c r="AR192" s="123">
        <v>342</v>
      </c>
      <c r="AS192" s="146">
        <f t="shared" ref="AS192:AS213" si="571">(AR192*$E192*$F192*((1-$K192)+$K192*$M192*$AS$13*G192))</f>
        <v>5814152.7540537594</v>
      </c>
      <c r="AT192" s="115">
        <v>0</v>
      </c>
      <c r="AU192" s="146">
        <f>(AT192*$E192*$F192*((1-$K192)+$K192*$M192*$AU$13*G192))</f>
        <v>0</v>
      </c>
      <c r="AV192" s="115"/>
      <c r="AW192" s="116">
        <f>(AV192*$E192*$F192*$G192*$L192*$AW$13)</f>
        <v>0</v>
      </c>
      <c r="AX192" s="115">
        <v>0</v>
      </c>
      <c r="AY192" s="115">
        <f>(AX192*$E192*$F192*$G192*$L192*$AY$13)</f>
        <v>0</v>
      </c>
      <c r="AZ192" s="115"/>
      <c r="BA192" s="116"/>
      <c r="BB192" s="115">
        <v>0</v>
      </c>
      <c r="BC192" s="116"/>
      <c r="BD192" s="115">
        <v>0</v>
      </c>
      <c r="BE192" s="116"/>
      <c r="BF192" s="115">
        <v>0</v>
      </c>
      <c r="BG192" s="116"/>
      <c r="BH192" s="115"/>
      <c r="BI192" s="116"/>
      <c r="BJ192" s="115"/>
      <c r="BK192" s="116"/>
      <c r="BL192" s="115">
        <v>0</v>
      </c>
      <c r="BM192" s="116"/>
      <c r="BN192" s="115">
        <v>0</v>
      </c>
      <c r="BO192" s="116"/>
      <c r="BP192" s="115">
        <v>0</v>
      </c>
      <c r="BQ192" s="116"/>
      <c r="BR192" s="115"/>
      <c r="BS192" s="116"/>
      <c r="BT192" s="115"/>
      <c r="BU192" s="116"/>
      <c r="BV192" s="115"/>
      <c r="BW192" s="124"/>
      <c r="BX192" s="115">
        <v>0</v>
      </c>
      <c r="BY192" s="116"/>
      <c r="BZ192" s="115">
        <v>0</v>
      </c>
      <c r="CA192" s="116"/>
      <c r="CB192" s="115">
        <v>0</v>
      </c>
      <c r="CC192" s="116"/>
      <c r="CD192" s="115"/>
      <c r="CE192" s="116"/>
      <c r="CF192" s="115">
        <v>0</v>
      </c>
      <c r="CG192" s="116">
        <f>(CF192*$E192*$F192*$G192*$L192*$CG$13)</f>
        <v>0</v>
      </c>
      <c r="CH192" s="115"/>
      <c r="CI192" s="116"/>
      <c r="CJ192" s="115"/>
      <c r="CK192" s="116"/>
      <c r="CL192" s="115"/>
      <c r="CM192" s="115"/>
      <c r="CN192" s="115">
        <v>0</v>
      </c>
      <c r="CO192" s="116"/>
      <c r="CP192" s="115"/>
      <c r="CQ192" s="116"/>
      <c r="CR192" s="115"/>
      <c r="CS192" s="116"/>
      <c r="CT192" s="115"/>
      <c r="CU192" s="116"/>
      <c r="CV192" s="115">
        <v>0</v>
      </c>
      <c r="CW192" s="116"/>
      <c r="CX192" s="123">
        <v>0</v>
      </c>
      <c r="CY192" s="115"/>
      <c r="CZ192" s="115">
        <v>0</v>
      </c>
      <c r="DA192" s="124">
        <f>(CZ192*$E192*$F192*$G192*$M192*$DA$13)</f>
        <v>0</v>
      </c>
      <c r="DB192" s="115">
        <v>0</v>
      </c>
      <c r="DC192" s="116"/>
      <c r="DD192" s="125"/>
      <c r="DE192" s="115"/>
      <c r="DF192" s="115"/>
      <c r="DG192" s="146">
        <f>(DF192*$E192*$F192*((1-$K192)+$K192*$M192*$DG$13*G192))</f>
        <v>0</v>
      </c>
      <c r="DH192" s="115"/>
      <c r="DI192" s="116"/>
      <c r="DJ192" s="115"/>
      <c r="DK192" s="124"/>
      <c r="DL192" s="124"/>
      <c r="DM192" s="124"/>
      <c r="DN192" s="116">
        <f t="shared" si="569"/>
        <v>738</v>
      </c>
      <c r="DO192" s="116">
        <f t="shared" si="569"/>
        <v>11708438.884076159</v>
      </c>
    </row>
    <row r="193" spans="1:119" s="37" customFormat="1" ht="45" customHeight="1" x14ac:dyDescent="0.25">
      <c r="A193" s="89"/>
      <c r="B193" s="109">
        <v>159</v>
      </c>
      <c r="C193" s="206" t="s">
        <v>468</v>
      </c>
      <c r="D193" s="152" t="s">
        <v>469</v>
      </c>
      <c r="E193" s="93">
        <v>24257</v>
      </c>
      <c r="F193" s="207">
        <v>0.76</v>
      </c>
      <c r="G193" s="131">
        <v>1</v>
      </c>
      <c r="H193" s="101"/>
      <c r="I193" s="101"/>
      <c r="J193" s="101"/>
      <c r="K193" s="145">
        <v>0.41670000000000001</v>
      </c>
      <c r="L193" s="113">
        <v>1.4</v>
      </c>
      <c r="M193" s="113">
        <v>1.68</v>
      </c>
      <c r="N193" s="113">
        <v>2.23</v>
      </c>
      <c r="O193" s="114">
        <v>2.57</v>
      </c>
      <c r="P193" s="115">
        <v>0</v>
      </c>
      <c r="Q193" s="146"/>
      <c r="R193" s="115">
        <v>0</v>
      </c>
      <c r="S193" s="146"/>
      <c r="T193" s="115"/>
      <c r="U193" s="146">
        <f>(T193*$E193*$F193*((1-$K193)+$K193*$L193*$U$13*G193))</f>
        <v>0</v>
      </c>
      <c r="V193" s="115"/>
      <c r="W193" s="146">
        <f>(V193*$E193*$F193*((1-$K193)+$K193*$L193*$W$13*G193))</f>
        <v>0</v>
      </c>
      <c r="X193" s="115">
        <v>935</v>
      </c>
      <c r="Y193" s="146">
        <f t="shared" si="570"/>
        <v>24132385.464774396</v>
      </c>
      <c r="Z193" s="146"/>
      <c r="AA193" s="146"/>
      <c r="AB193" s="115"/>
      <c r="AC193" s="146">
        <f>(AB193*$E193*$F193*((1-$K193)+$K193*$L193*$AC$13*G193))</f>
        <v>0</v>
      </c>
      <c r="AD193" s="115"/>
      <c r="AE193" s="116"/>
      <c r="AF193" s="115"/>
      <c r="AG193" s="146">
        <f>(AF193*$E193*$F193*((1-$K193)+$K193*$L193*$AG$13*G193))</f>
        <v>0</v>
      </c>
      <c r="AH193" s="115"/>
      <c r="AI193" s="116"/>
      <c r="AJ193" s="144"/>
      <c r="AK193" s="146">
        <f>(AJ193*$E193*$F193*((1-$K193)+$K193*$L193*$AK$13*G193))</f>
        <v>0</v>
      </c>
      <c r="AL193" s="115">
        <v>0</v>
      </c>
      <c r="AM193" s="146">
        <f>(AL193*$E193*$F193*((1-$K193)+$K193*$L193*$AM$13*G193))</f>
        <v>0</v>
      </c>
      <c r="AN193" s="115"/>
      <c r="AO193" s="146">
        <f>(AN193*$E193*$F193*((1-$K193)+$K193*$L193*$AO$13*G193))</f>
        <v>0</v>
      </c>
      <c r="AP193" s="115">
        <v>0</v>
      </c>
      <c r="AQ193" s="146">
        <f>(AP193*$E193*$F193*((1-$K193)+$K193*$M193*$AQ$13*G193))</f>
        <v>0</v>
      </c>
      <c r="AR193" s="123">
        <v>153</v>
      </c>
      <c r="AS193" s="146">
        <f t="shared" si="571"/>
        <v>4409671.3060184633</v>
      </c>
      <c r="AT193" s="115"/>
      <c r="AU193" s="146">
        <f>(AT193*$E193*$F193*((1-$K193)+$K193*$M193*$AU$13*G193))</f>
        <v>0</v>
      </c>
      <c r="AV193" s="115"/>
      <c r="AW193" s="116">
        <f>(AV193*$E193*$F193*$G193*$L193*$AW$13)</f>
        <v>0</v>
      </c>
      <c r="AX193" s="115">
        <v>0</v>
      </c>
      <c r="AY193" s="115">
        <f>(AX193*$E193*$F193*$G193*$L193*$AY$13)</f>
        <v>0</v>
      </c>
      <c r="AZ193" s="115"/>
      <c r="BA193" s="116"/>
      <c r="BB193" s="115"/>
      <c r="BC193" s="116"/>
      <c r="BD193" s="115"/>
      <c r="BE193" s="116"/>
      <c r="BF193" s="115"/>
      <c r="BG193" s="116"/>
      <c r="BH193" s="115"/>
      <c r="BI193" s="116"/>
      <c r="BJ193" s="115"/>
      <c r="BK193" s="116"/>
      <c r="BL193" s="115"/>
      <c r="BM193" s="116"/>
      <c r="BN193" s="115"/>
      <c r="BO193" s="116"/>
      <c r="BP193" s="115">
        <v>0</v>
      </c>
      <c r="BQ193" s="116"/>
      <c r="BR193" s="115"/>
      <c r="BS193" s="116"/>
      <c r="BT193" s="115"/>
      <c r="BU193" s="116"/>
      <c r="BV193" s="115"/>
      <c r="BW193" s="124"/>
      <c r="BX193" s="115"/>
      <c r="BY193" s="116"/>
      <c r="BZ193" s="115"/>
      <c r="CA193" s="116"/>
      <c r="CB193" s="115"/>
      <c r="CC193" s="116"/>
      <c r="CD193" s="115"/>
      <c r="CE193" s="116"/>
      <c r="CF193" s="115"/>
      <c r="CG193" s="116">
        <f>(CF193*$E193*$F193*$G193*$L193*$CG$13)</f>
        <v>0</v>
      </c>
      <c r="CH193" s="115"/>
      <c r="CI193" s="116"/>
      <c r="CJ193" s="115"/>
      <c r="CK193" s="116"/>
      <c r="CL193" s="115"/>
      <c r="CM193" s="115"/>
      <c r="CN193" s="115">
        <v>0</v>
      </c>
      <c r="CO193" s="116"/>
      <c r="CP193" s="115"/>
      <c r="CQ193" s="116"/>
      <c r="CR193" s="115"/>
      <c r="CS193" s="116"/>
      <c r="CT193" s="115"/>
      <c r="CU193" s="116"/>
      <c r="CV193" s="115"/>
      <c r="CW193" s="116"/>
      <c r="CX193" s="123">
        <v>0</v>
      </c>
      <c r="CY193" s="115"/>
      <c r="CZ193" s="115"/>
      <c r="DA193" s="124">
        <f>(CZ193*$E193*$F193*$G193*$M193*$DA$13)</f>
        <v>0</v>
      </c>
      <c r="DB193" s="115"/>
      <c r="DC193" s="116"/>
      <c r="DD193" s="125"/>
      <c r="DE193" s="115"/>
      <c r="DF193" s="115"/>
      <c r="DG193" s="146">
        <f>(DF193*$E193*$F193*((1-$K193)+$K193*$M193*$DG$13*G193))</f>
        <v>0</v>
      </c>
      <c r="DH193" s="115"/>
      <c r="DI193" s="116"/>
      <c r="DJ193" s="115"/>
      <c r="DK193" s="124"/>
      <c r="DL193" s="124"/>
      <c r="DM193" s="124"/>
      <c r="DN193" s="116">
        <f t="shared" si="569"/>
        <v>1088</v>
      </c>
      <c r="DO193" s="116">
        <f t="shared" si="569"/>
        <v>28542056.770792861</v>
      </c>
    </row>
    <row r="194" spans="1:119" s="37" customFormat="1" ht="45" customHeight="1" x14ac:dyDescent="0.25">
      <c r="A194" s="89"/>
      <c r="B194" s="109">
        <v>160</v>
      </c>
      <c r="C194" s="206" t="s">
        <v>470</v>
      </c>
      <c r="D194" s="152" t="s">
        <v>471</v>
      </c>
      <c r="E194" s="93">
        <v>24257</v>
      </c>
      <c r="F194" s="207">
        <v>1.07</v>
      </c>
      <c r="G194" s="131">
        <v>1</v>
      </c>
      <c r="H194" s="101"/>
      <c r="I194" s="101"/>
      <c r="J194" s="101"/>
      <c r="K194" s="145">
        <v>0.23710000000000001</v>
      </c>
      <c r="L194" s="113">
        <v>1.4</v>
      </c>
      <c r="M194" s="113">
        <v>1.68</v>
      </c>
      <c r="N194" s="113">
        <v>2.23</v>
      </c>
      <c r="O194" s="114">
        <v>2.57</v>
      </c>
      <c r="P194" s="115">
        <v>0</v>
      </c>
      <c r="Q194" s="146"/>
      <c r="R194" s="115">
        <v>0</v>
      </c>
      <c r="S194" s="146"/>
      <c r="T194" s="115"/>
      <c r="U194" s="146">
        <f>(T194*$E194*$F194*((1-$K194)+$K194*$L194*$U$13*G194))</f>
        <v>0</v>
      </c>
      <c r="V194" s="115"/>
      <c r="W194" s="146">
        <f>(V194*$E194*$F194*((1-$K194)+$K194*$L194*$W$13*G194))</f>
        <v>0</v>
      </c>
      <c r="X194" s="115">
        <v>428</v>
      </c>
      <c r="Y194" s="146">
        <f t="shared" si="570"/>
        <v>13637261.70964352</v>
      </c>
      <c r="Z194" s="146"/>
      <c r="AA194" s="146"/>
      <c r="AB194" s="115"/>
      <c r="AC194" s="146">
        <f>(AB194*$E194*$F194*((1-$K194)+$K194*$L194*$AC$13*G194))</f>
        <v>0</v>
      </c>
      <c r="AD194" s="115"/>
      <c r="AE194" s="116"/>
      <c r="AF194" s="115"/>
      <c r="AG194" s="146">
        <f>(AF194*$E194*$F194*((1-$K194)+$K194*$L194*$AG$13*G194))</f>
        <v>0</v>
      </c>
      <c r="AH194" s="115"/>
      <c r="AI194" s="116"/>
      <c r="AJ194" s="144"/>
      <c r="AK194" s="146">
        <f>(AJ194*$E194*$F194*((1-$K194)+$K194*$L194*$AK$13*G194))</f>
        <v>0</v>
      </c>
      <c r="AL194" s="115">
        <v>0</v>
      </c>
      <c r="AM194" s="146">
        <f>(AL194*$E194*$F194*((1-$K194)+$K194*$L194*$AM$13*G194))</f>
        <v>0</v>
      </c>
      <c r="AN194" s="115"/>
      <c r="AO194" s="146">
        <f>(AN194*$E194*$F194*((1-$K194)+$K194*$L194*$AO$13*G194))</f>
        <v>0</v>
      </c>
      <c r="AP194" s="115">
        <v>0</v>
      </c>
      <c r="AQ194" s="146">
        <f>(AP194*$E194*$F194*((1-$K194)+$K194*$M194*$AQ$13*G194))</f>
        <v>0</v>
      </c>
      <c r="AR194" s="121">
        <v>318</v>
      </c>
      <c r="AS194" s="146">
        <f t="shared" si="571"/>
        <v>10899482.064069744</v>
      </c>
      <c r="AT194" s="115"/>
      <c r="AU194" s="146">
        <f>(AT194*$E194*$F194*((1-$K194)+$K194*$M194*$AU$13*G194))</f>
        <v>0</v>
      </c>
      <c r="AV194" s="115"/>
      <c r="AW194" s="116">
        <f>(AV194*$E194*$F194*$G194*$L194*$AW$13)</f>
        <v>0</v>
      </c>
      <c r="AX194" s="115">
        <v>0</v>
      </c>
      <c r="AY194" s="115">
        <f>(AX194*$E194*$F194*$G194*$L194*$AY$13)</f>
        <v>0</v>
      </c>
      <c r="AZ194" s="115"/>
      <c r="BA194" s="116"/>
      <c r="BB194" s="115"/>
      <c r="BC194" s="116"/>
      <c r="BD194" s="115"/>
      <c r="BE194" s="116"/>
      <c r="BF194" s="115"/>
      <c r="BG194" s="116"/>
      <c r="BH194" s="115"/>
      <c r="BI194" s="116"/>
      <c r="BJ194" s="115"/>
      <c r="BK194" s="116"/>
      <c r="BL194" s="115"/>
      <c r="BM194" s="116"/>
      <c r="BN194" s="115"/>
      <c r="BO194" s="116"/>
      <c r="BP194" s="115">
        <v>0</v>
      </c>
      <c r="BQ194" s="116"/>
      <c r="BR194" s="115"/>
      <c r="BS194" s="116"/>
      <c r="BT194" s="115"/>
      <c r="BU194" s="116"/>
      <c r="BV194" s="115"/>
      <c r="BW194" s="124"/>
      <c r="BX194" s="115"/>
      <c r="BY194" s="116"/>
      <c r="BZ194" s="115"/>
      <c r="CA194" s="116"/>
      <c r="CB194" s="115"/>
      <c r="CC194" s="116"/>
      <c r="CD194" s="115"/>
      <c r="CE194" s="116"/>
      <c r="CF194" s="115"/>
      <c r="CG194" s="116">
        <f>(CF194*$E194*$F194*$G194*$L194*$CG$13)</f>
        <v>0</v>
      </c>
      <c r="CH194" s="115"/>
      <c r="CI194" s="116"/>
      <c r="CJ194" s="115"/>
      <c r="CK194" s="116"/>
      <c r="CL194" s="115"/>
      <c r="CM194" s="115"/>
      <c r="CN194" s="115">
        <v>0</v>
      </c>
      <c r="CO194" s="116"/>
      <c r="CP194" s="115"/>
      <c r="CQ194" s="116"/>
      <c r="CR194" s="115"/>
      <c r="CS194" s="116"/>
      <c r="CT194" s="115"/>
      <c r="CU194" s="116"/>
      <c r="CV194" s="115"/>
      <c r="CW194" s="116"/>
      <c r="CX194" s="123"/>
      <c r="CY194" s="115"/>
      <c r="CZ194" s="115"/>
      <c r="DA194" s="124">
        <f>(CZ194*$E194*$F194*$G194*$M194*$DA$13)</f>
        <v>0</v>
      </c>
      <c r="DB194" s="115"/>
      <c r="DC194" s="116"/>
      <c r="DD194" s="125"/>
      <c r="DE194" s="115"/>
      <c r="DF194" s="115"/>
      <c r="DG194" s="146">
        <f>(DF194*$E194*$F194*((1-$K194)+$K194*$M194*$DG$13*G194))</f>
        <v>0</v>
      </c>
      <c r="DH194" s="115"/>
      <c r="DI194" s="116"/>
      <c r="DJ194" s="115"/>
      <c r="DK194" s="124"/>
      <c r="DL194" s="124"/>
      <c r="DM194" s="124"/>
      <c r="DN194" s="116">
        <f t="shared" si="569"/>
        <v>746</v>
      </c>
      <c r="DO194" s="116">
        <f t="shared" si="569"/>
        <v>24536743.773713265</v>
      </c>
    </row>
    <row r="195" spans="1:119" s="37" customFormat="1" ht="45" customHeight="1" x14ac:dyDescent="0.25">
      <c r="A195" s="89"/>
      <c r="B195" s="109">
        <v>161</v>
      </c>
      <c r="C195" s="206" t="s">
        <v>472</v>
      </c>
      <c r="D195" s="152" t="s">
        <v>473</v>
      </c>
      <c r="E195" s="93">
        <v>24257</v>
      </c>
      <c r="F195" s="207">
        <v>1.37</v>
      </c>
      <c r="G195" s="131">
        <v>1</v>
      </c>
      <c r="H195" s="101"/>
      <c r="I195" s="101"/>
      <c r="J195" s="101"/>
      <c r="K195" s="145">
        <v>0.1875</v>
      </c>
      <c r="L195" s="113">
        <v>1.4</v>
      </c>
      <c r="M195" s="113">
        <v>1.68</v>
      </c>
      <c r="N195" s="113">
        <v>2.23</v>
      </c>
      <c r="O195" s="114">
        <v>2.57</v>
      </c>
      <c r="P195" s="115">
        <v>0</v>
      </c>
      <c r="Q195" s="146"/>
      <c r="R195" s="115">
        <v>0</v>
      </c>
      <c r="S195" s="146"/>
      <c r="T195" s="115"/>
      <c r="U195" s="146">
        <f>(T195*$E195*$F195*((1-$K195)+$K195*$L195*$U$13*G195))</f>
        <v>0</v>
      </c>
      <c r="V195" s="115"/>
      <c r="W195" s="146">
        <f>(V195*$E195*$F195*((1-$K195)+$K195*$L195*$W$13*G195))</f>
        <v>0</v>
      </c>
      <c r="X195" s="115">
        <v>926</v>
      </c>
      <c r="Y195" s="146">
        <f t="shared" si="570"/>
        <v>36312040.101199999</v>
      </c>
      <c r="Z195" s="146"/>
      <c r="AA195" s="146"/>
      <c r="AB195" s="115"/>
      <c r="AC195" s="146">
        <f>(AB195*$E195*$F195*((1-$K195)+$K195*$L195*$AC$13*G195))</f>
        <v>0</v>
      </c>
      <c r="AD195" s="115"/>
      <c r="AE195" s="116"/>
      <c r="AF195" s="115"/>
      <c r="AG195" s="146">
        <f>(AF195*$E195*$F195*((1-$K195)+$K195*$L195*$AG$13*G195))</f>
        <v>0</v>
      </c>
      <c r="AH195" s="115"/>
      <c r="AI195" s="116"/>
      <c r="AJ195" s="144"/>
      <c r="AK195" s="146">
        <f>(AJ195*$E195*$F195*((1-$K195)+$K195*$L195*$AK$13*G195))</f>
        <v>0</v>
      </c>
      <c r="AL195" s="115">
        <v>0</v>
      </c>
      <c r="AM195" s="146">
        <f>(AL195*$E195*$F195*((1-$K195)+$K195*$L195*$AM$13*G195))</f>
        <v>0</v>
      </c>
      <c r="AN195" s="115"/>
      <c r="AO195" s="146">
        <f>(AN195*$E195*$F195*((1-$K195)+$K195*$L195*$AO$13*G195))</f>
        <v>0</v>
      </c>
      <c r="AP195" s="115">
        <v>0</v>
      </c>
      <c r="AQ195" s="146">
        <f>(AP195*$E195*$F195*((1-$K195)+$K195*$M195*$AQ$13*G195))</f>
        <v>0</v>
      </c>
      <c r="AR195" s="123">
        <v>250</v>
      </c>
      <c r="AS195" s="146">
        <f t="shared" si="571"/>
        <v>10414106.203749999</v>
      </c>
      <c r="AT195" s="115"/>
      <c r="AU195" s="146">
        <f>(AT195*$E195*$F195*((1-$K195)+$K195*$M195*$AU$13*G195))</f>
        <v>0</v>
      </c>
      <c r="AV195" s="115"/>
      <c r="AW195" s="116">
        <f>(AV195*$E195*$F195*$G195*$L195*$AW$13)</f>
        <v>0</v>
      </c>
      <c r="AX195" s="115">
        <v>0</v>
      </c>
      <c r="AY195" s="115">
        <f>(AX195*$E195*$F195*$G195*$L195*$AY$13)</f>
        <v>0</v>
      </c>
      <c r="AZ195" s="115"/>
      <c r="BA195" s="116"/>
      <c r="BB195" s="115"/>
      <c r="BC195" s="116"/>
      <c r="BD195" s="115"/>
      <c r="BE195" s="116"/>
      <c r="BF195" s="115"/>
      <c r="BG195" s="116"/>
      <c r="BH195" s="115"/>
      <c r="BI195" s="116"/>
      <c r="BJ195" s="115"/>
      <c r="BK195" s="116"/>
      <c r="BL195" s="115"/>
      <c r="BM195" s="116"/>
      <c r="BN195" s="115"/>
      <c r="BO195" s="116"/>
      <c r="BP195" s="115">
        <v>0</v>
      </c>
      <c r="BQ195" s="116"/>
      <c r="BR195" s="115"/>
      <c r="BS195" s="116"/>
      <c r="BT195" s="115"/>
      <c r="BU195" s="116"/>
      <c r="BV195" s="115"/>
      <c r="BW195" s="124"/>
      <c r="BX195" s="115"/>
      <c r="BY195" s="116"/>
      <c r="BZ195" s="115"/>
      <c r="CA195" s="116"/>
      <c r="CB195" s="115"/>
      <c r="CC195" s="116"/>
      <c r="CD195" s="115"/>
      <c r="CE195" s="116"/>
      <c r="CF195" s="115"/>
      <c r="CG195" s="116">
        <f>(CF195*$E195*$F195*$G195*$L195*$CG$13)</f>
        <v>0</v>
      </c>
      <c r="CH195" s="115"/>
      <c r="CI195" s="116"/>
      <c r="CJ195" s="115"/>
      <c r="CK195" s="116"/>
      <c r="CL195" s="115"/>
      <c r="CM195" s="115"/>
      <c r="CN195" s="115">
        <v>0</v>
      </c>
      <c r="CO195" s="116"/>
      <c r="CP195" s="115"/>
      <c r="CQ195" s="116"/>
      <c r="CR195" s="115"/>
      <c r="CS195" s="116"/>
      <c r="CT195" s="115"/>
      <c r="CU195" s="116"/>
      <c r="CV195" s="115"/>
      <c r="CW195" s="116"/>
      <c r="CX195" s="123"/>
      <c r="CY195" s="115"/>
      <c r="CZ195" s="115"/>
      <c r="DA195" s="124">
        <f>(CZ195*$E195*$F195*$G195*$M195*$DA$13)</f>
        <v>0</v>
      </c>
      <c r="DB195" s="115"/>
      <c r="DC195" s="116"/>
      <c r="DD195" s="125"/>
      <c r="DE195" s="115"/>
      <c r="DF195" s="115"/>
      <c r="DG195" s="146">
        <f>(DF195*$E195*$F195*((1-$K195)+$K195*$M195*$DG$13*G195))</f>
        <v>0</v>
      </c>
      <c r="DH195" s="115"/>
      <c r="DI195" s="116"/>
      <c r="DJ195" s="115"/>
      <c r="DK195" s="124"/>
      <c r="DL195" s="124"/>
      <c r="DM195" s="124"/>
      <c r="DN195" s="116">
        <f t="shared" si="569"/>
        <v>1176</v>
      </c>
      <c r="DO195" s="116">
        <f t="shared" si="569"/>
        <v>46726146.304949999</v>
      </c>
    </row>
    <row r="196" spans="1:119" s="37" customFormat="1" ht="45" customHeight="1" x14ac:dyDescent="0.25">
      <c r="A196" s="89"/>
      <c r="B196" s="109">
        <v>162</v>
      </c>
      <c r="C196" s="206" t="s">
        <v>474</v>
      </c>
      <c r="D196" s="152" t="s">
        <v>475</v>
      </c>
      <c r="E196" s="93">
        <v>24257</v>
      </c>
      <c r="F196" s="207">
        <v>2.16</v>
      </c>
      <c r="G196" s="131">
        <v>1</v>
      </c>
      <c r="H196" s="101"/>
      <c r="I196" s="101"/>
      <c r="J196" s="101"/>
      <c r="K196" s="145">
        <v>0.32500000000000001</v>
      </c>
      <c r="L196" s="113">
        <v>1.4</v>
      </c>
      <c r="M196" s="113">
        <v>1.68</v>
      </c>
      <c r="N196" s="113">
        <v>2.23</v>
      </c>
      <c r="O196" s="114">
        <v>2.57</v>
      </c>
      <c r="P196" s="115">
        <v>0</v>
      </c>
      <c r="Q196" s="146"/>
      <c r="R196" s="115">
        <v>0</v>
      </c>
      <c r="S196" s="146"/>
      <c r="T196" s="115"/>
      <c r="U196" s="146">
        <f>(T196*$E196*$F196*((1-$K196)+$K196*$L196*$U$13*G196))</f>
        <v>0</v>
      </c>
      <c r="V196" s="115"/>
      <c r="W196" s="146">
        <f>(V196*$E196*$F196*((1-$K196)+$K196*$L196*$W$13*G196))</f>
        <v>0</v>
      </c>
      <c r="X196" s="115">
        <v>124</v>
      </c>
      <c r="Y196" s="146">
        <f t="shared" si="570"/>
        <v>8524057.2825600002</v>
      </c>
      <c r="Z196" s="146"/>
      <c r="AA196" s="146"/>
      <c r="AB196" s="115"/>
      <c r="AC196" s="146">
        <f>(AB196*$E196*$F196*((1-$K196)+$K196*$L196*$AC$13*G196))</f>
        <v>0</v>
      </c>
      <c r="AD196" s="115"/>
      <c r="AE196" s="116"/>
      <c r="AF196" s="115"/>
      <c r="AG196" s="146">
        <f>(AF196*$E196*$F196*((1-$K196)+$K196*$L196*$AG$13*G196))</f>
        <v>0</v>
      </c>
      <c r="AH196" s="115"/>
      <c r="AI196" s="116"/>
      <c r="AJ196" s="144"/>
      <c r="AK196" s="146">
        <f>(AJ196*$E196*$F196*((1-$K196)+$K196*$L196*$AK$13*G196))</f>
        <v>0</v>
      </c>
      <c r="AL196" s="115">
        <v>0</v>
      </c>
      <c r="AM196" s="146">
        <f>(AL196*$E196*$F196*((1-$K196)+$K196*$L196*$AM$13*G196))</f>
        <v>0</v>
      </c>
      <c r="AN196" s="115"/>
      <c r="AO196" s="146">
        <f>(AN196*$E196*$F196*((1-$K196)+$K196*$L196*$AO$13*G196))</f>
        <v>0</v>
      </c>
      <c r="AP196" s="115">
        <v>0</v>
      </c>
      <c r="AQ196" s="146">
        <f>(AP196*$E196*$F196*((1-$K196)+$K196*$M196*$AQ$13*G196))</f>
        <v>0</v>
      </c>
      <c r="AR196" s="123">
        <v>140</v>
      </c>
      <c r="AS196" s="146">
        <f t="shared" si="571"/>
        <v>10558455.001920002</v>
      </c>
      <c r="AT196" s="115"/>
      <c r="AU196" s="146">
        <f>(AT196*$E196*$F196*((1-$K196)+$K196*$M196*$AU$13*G196))</f>
        <v>0</v>
      </c>
      <c r="AV196" s="115"/>
      <c r="AW196" s="116">
        <f>(AV196*$E196*$F196*$G196*$L196*$AW$13)</f>
        <v>0</v>
      </c>
      <c r="AX196" s="115">
        <v>0</v>
      </c>
      <c r="AY196" s="115">
        <f>(AX196*$E196*$F196*$G196*$L196*$AY$13)</f>
        <v>0</v>
      </c>
      <c r="AZ196" s="115"/>
      <c r="BA196" s="116"/>
      <c r="BB196" s="115"/>
      <c r="BC196" s="116"/>
      <c r="BD196" s="115"/>
      <c r="BE196" s="116"/>
      <c r="BF196" s="115"/>
      <c r="BG196" s="116"/>
      <c r="BH196" s="115"/>
      <c r="BI196" s="116"/>
      <c r="BJ196" s="115"/>
      <c r="BK196" s="116"/>
      <c r="BL196" s="115"/>
      <c r="BM196" s="116"/>
      <c r="BN196" s="115"/>
      <c r="BO196" s="116"/>
      <c r="BP196" s="115">
        <v>0</v>
      </c>
      <c r="BQ196" s="116"/>
      <c r="BR196" s="115"/>
      <c r="BS196" s="116"/>
      <c r="BT196" s="115"/>
      <c r="BU196" s="116"/>
      <c r="BV196" s="115"/>
      <c r="BW196" s="124"/>
      <c r="BX196" s="115"/>
      <c r="BY196" s="116"/>
      <c r="BZ196" s="115"/>
      <c r="CA196" s="116"/>
      <c r="CB196" s="115"/>
      <c r="CC196" s="116"/>
      <c r="CD196" s="115"/>
      <c r="CE196" s="116"/>
      <c r="CF196" s="115"/>
      <c r="CG196" s="116">
        <f>(CF196*$E196*$F196*$G196*$L196*$CG$13)</f>
        <v>0</v>
      </c>
      <c r="CH196" s="115"/>
      <c r="CI196" s="116"/>
      <c r="CJ196" s="115"/>
      <c r="CK196" s="116"/>
      <c r="CL196" s="115"/>
      <c r="CM196" s="115"/>
      <c r="CN196" s="115">
        <v>0</v>
      </c>
      <c r="CO196" s="116"/>
      <c r="CP196" s="115"/>
      <c r="CQ196" s="116"/>
      <c r="CR196" s="115"/>
      <c r="CS196" s="116"/>
      <c r="CT196" s="115"/>
      <c r="CU196" s="116"/>
      <c r="CV196" s="115"/>
      <c r="CW196" s="116"/>
      <c r="CX196" s="123"/>
      <c r="CY196" s="115"/>
      <c r="CZ196" s="115"/>
      <c r="DA196" s="124">
        <f>(CZ196*$E196*$F196*$G196*$M196*$DA$13)</f>
        <v>0</v>
      </c>
      <c r="DB196" s="115"/>
      <c r="DC196" s="116"/>
      <c r="DD196" s="125"/>
      <c r="DE196" s="115"/>
      <c r="DF196" s="115"/>
      <c r="DG196" s="146">
        <f>(DF196*$E196*$F196*((1-$K196)+$K196*$M196*$DG$13*G196))</f>
        <v>0</v>
      </c>
      <c r="DH196" s="115"/>
      <c r="DI196" s="116"/>
      <c r="DJ196" s="115"/>
      <c r="DK196" s="124"/>
      <c r="DL196" s="124"/>
      <c r="DM196" s="124"/>
      <c r="DN196" s="116">
        <f t="shared" ref="DN196:DO227" si="572">SUM(P196,R196,T196,V196,X196,Z196,AB196,AD196,AF196,AH196,AJ196,AL196,AR196,AV196,AX196,CB196,AN196,BB196,BD196,BF196,CP196,BH196,BJ196,AP196,BN196,AT196,CR196,BP196,CT196,BR196,BT196,BV196,CD196,BX196,BZ196,CF196,CH196,CJ196,CL196,CN196,CV196,CX196,BL196,AZ196,CZ196,DB196,DD196,DF196,DH196,DJ196,DL196)</f>
        <v>264</v>
      </c>
      <c r="DO196" s="116">
        <f t="shared" si="572"/>
        <v>19082512.284480002</v>
      </c>
    </row>
    <row r="197" spans="1:119" s="37" customFormat="1" ht="59.25" customHeight="1" x14ac:dyDescent="0.25">
      <c r="A197" s="89"/>
      <c r="B197" s="109" t="s">
        <v>476</v>
      </c>
      <c r="C197" s="206" t="s">
        <v>477</v>
      </c>
      <c r="D197" s="152" t="s">
        <v>478</v>
      </c>
      <c r="E197" s="93">
        <v>24257</v>
      </c>
      <c r="F197" s="207">
        <v>1.04</v>
      </c>
      <c r="G197" s="131">
        <v>1</v>
      </c>
      <c r="H197" s="101"/>
      <c r="I197" s="207">
        <v>1.04</v>
      </c>
      <c r="J197" s="101"/>
      <c r="K197" s="145">
        <v>0.32500000000000001</v>
      </c>
      <c r="L197" s="113">
        <v>1.4</v>
      </c>
      <c r="M197" s="113">
        <v>1.68</v>
      </c>
      <c r="N197" s="113">
        <v>2.23</v>
      </c>
      <c r="O197" s="114">
        <v>2.57</v>
      </c>
      <c r="P197" s="115"/>
      <c r="Q197" s="146"/>
      <c r="R197" s="115"/>
      <c r="S197" s="146"/>
      <c r="T197" s="115"/>
      <c r="U197" s="146"/>
      <c r="V197" s="115"/>
      <c r="W197" s="146"/>
      <c r="X197" s="115">
        <v>10</v>
      </c>
      <c r="Y197" s="146">
        <f t="shared" si="570"/>
        <v>330981.91359999997</v>
      </c>
      <c r="Z197" s="146"/>
      <c r="AA197" s="146"/>
      <c r="AB197" s="115"/>
      <c r="AC197" s="146"/>
      <c r="AD197" s="115"/>
      <c r="AE197" s="116"/>
      <c r="AF197" s="115"/>
      <c r="AG197" s="146"/>
      <c r="AH197" s="115"/>
      <c r="AI197" s="116"/>
      <c r="AJ197" s="144"/>
      <c r="AK197" s="146"/>
      <c r="AL197" s="115"/>
      <c r="AM197" s="146"/>
      <c r="AN197" s="115"/>
      <c r="AO197" s="146"/>
      <c r="AP197" s="115"/>
      <c r="AQ197" s="146"/>
      <c r="AR197" s="123">
        <v>29</v>
      </c>
      <c r="AS197" s="146">
        <f t="shared" si="571"/>
        <v>1053052.258128</v>
      </c>
      <c r="AT197" s="115"/>
      <c r="AU197" s="146"/>
      <c r="AV197" s="115"/>
      <c r="AW197" s="116"/>
      <c r="AX197" s="115"/>
      <c r="AY197" s="115"/>
      <c r="AZ197" s="115"/>
      <c r="BA197" s="116"/>
      <c r="BB197" s="115"/>
      <c r="BC197" s="116"/>
      <c r="BD197" s="115"/>
      <c r="BE197" s="116"/>
      <c r="BF197" s="115"/>
      <c r="BG197" s="116"/>
      <c r="BH197" s="115"/>
      <c r="BI197" s="116"/>
      <c r="BJ197" s="115"/>
      <c r="BK197" s="116"/>
      <c r="BL197" s="115"/>
      <c r="BM197" s="116"/>
      <c r="BN197" s="115"/>
      <c r="BO197" s="116"/>
      <c r="BP197" s="115"/>
      <c r="BQ197" s="116"/>
      <c r="BR197" s="115"/>
      <c r="BS197" s="116"/>
      <c r="BT197" s="115"/>
      <c r="BU197" s="116"/>
      <c r="BV197" s="115"/>
      <c r="BW197" s="124"/>
      <c r="BX197" s="115"/>
      <c r="BY197" s="116"/>
      <c r="BZ197" s="115"/>
      <c r="CA197" s="116"/>
      <c r="CB197" s="115"/>
      <c r="CC197" s="116"/>
      <c r="CD197" s="115"/>
      <c r="CE197" s="116"/>
      <c r="CF197" s="115"/>
      <c r="CG197" s="116"/>
      <c r="CH197" s="115"/>
      <c r="CI197" s="116"/>
      <c r="CJ197" s="115"/>
      <c r="CK197" s="116"/>
      <c r="CL197" s="115"/>
      <c r="CM197" s="115"/>
      <c r="CN197" s="115"/>
      <c r="CO197" s="116"/>
      <c r="CP197" s="115"/>
      <c r="CQ197" s="116"/>
      <c r="CR197" s="115"/>
      <c r="CS197" s="116"/>
      <c r="CT197" s="115"/>
      <c r="CU197" s="116"/>
      <c r="CV197" s="115"/>
      <c r="CW197" s="116"/>
      <c r="CX197" s="123"/>
      <c r="CY197" s="115"/>
      <c r="CZ197" s="115"/>
      <c r="DA197" s="124"/>
      <c r="DB197" s="115"/>
      <c r="DC197" s="116"/>
      <c r="DD197" s="125"/>
      <c r="DE197" s="115"/>
      <c r="DF197" s="115"/>
      <c r="DG197" s="146"/>
      <c r="DH197" s="115"/>
      <c r="DI197" s="116"/>
      <c r="DJ197" s="115"/>
      <c r="DK197" s="124"/>
      <c r="DL197" s="124"/>
      <c r="DM197" s="124"/>
      <c r="DN197" s="116">
        <f t="shared" si="572"/>
        <v>39</v>
      </c>
      <c r="DO197" s="116">
        <f t="shared" si="572"/>
        <v>1384034.171728</v>
      </c>
    </row>
    <row r="198" spans="1:119" s="37" customFormat="1" ht="58.5" customHeight="1" x14ac:dyDescent="0.25">
      <c r="A198" s="89"/>
      <c r="B198" s="109" t="s">
        <v>479</v>
      </c>
      <c r="C198" s="206" t="s">
        <v>480</v>
      </c>
      <c r="D198" s="152" t="s">
        <v>481</v>
      </c>
      <c r="E198" s="93">
        <v>24257</v>
      </c>
      <c r="F198" s="207">
        <v>2.1800000000000002</v>
      </c>
      <c r="G198" s="131">
        <v>1</v>
      </c>
      <c r="H198" s="101"/>
      <c r="I198" s="207">
        <v>2.1800000000000002</v>
      </c>
      <c r="J198" s="101"/>
      <c r="K198" s="145">
        <v>0.32500000000000001</v>
      </c>
      <c r="L198" s="113">
        <v>1.4</v>
      </c>
      <c r="M198" s="113">
        <v>1.68</v>
      </c>
      <c r="N198" s="113">
        <v>2.23</v>
      </c>
      <c r="O198" s="114">
        <v>2.57</v>
      </c>
      <c r="P198" s="115"/>
      <c r="Q198" s="146"/>
      <c r="R198" s="115"/>
      <c r="S198" s="146"/>
      <c r="T198" s="115"/>
      <c r="U198" s="146"/>
      <c r="V198" s="115"/>
      <c r="W198" s="146"/>
      <c r="X198" s="115">
        <v>34</v>
      </c>
      <c r="Y198" s="146">
        <f t="shared" si="570"/>
        <v>2358882.6380799999</v>
      </c>
      <c r="Z198" s="146"/>
      <c r="AA198" s="146"/>
      <c r="AB198" s="115"/>
      <c r="AC198" s="146"/>
      <c r="AD198" s="115"/>
      <c r="AE198" s="116"/>
      <c r="AF198" s="115"/>
      <c r="AG198" s="146"/>
      <c r="AH198" s="115"/>
      <c r="AI198" s="116"/>
      <c r="AJ198" s="144"/>
      <c r="AK198" s="146"/>
      <c r="AL198" s="115"/>
      <c r="AM198" s="146"/>
      <c r="AN198" s="115"/>
      <c r="AO198" s="146"/>
      <c r="AP198" s="115"/>
      <c r="AQ198" s="146"/>
      <c r="AR198" s="123"/>
      <c r="AS198" s="146">
        <f t="shared" si="571"/>
        <v>0</v>
      </c>
      <c r="AT198" s="115"/>
      <c r="AU198" s="146"/>
      <c r="AV198" s="115"/>
      <c r="AW198" s="116"/>
      <c r="AX198" s="115"/>
      <c r="AY198" s="115"/>
      <c r="AZ198" s="115"/>
      <c r="BA198" s="116"/>
      <c r="BB198" s="115"/>
      <c r="BC198" s="116"/>
      <c r="BD198" s="115"/>
      <c r="BE198" s="116"/>
      <c r="BF198" s="115"/>
      <c r="BG198" s="116"/>
      <c r="BH198" s="115"/>
      <c r="BI198" s="116"/>
      <c r="BJ198" s="115"/>
      <c r="BK198" s="116"/>
      <c r="BL198" s="115"/>
      <c r="BM198" s="116"/>
      <c r="BN198" s="115"/>
      <c r="BO198" s="116"/>
      <c r="BP198" s="115"/>
      <c r="BQ198" s="116"/>
      <c r="BR198" s="115"/>
      <c r="BS198" s="116"/>
      <c r="BT198" s="115"/>
      <c r="BU198" s="116"/>
      <c r="BV198" s="115"/>
      <c r="BW198" s="124"/>
      <c r="BX198" s="115"/>
      <c r="BY198" s="116"/>
      <c r="BZ198" s="115"/>
      <c r="CA198" s="116"/>
      <c r="CB198" s="115"/>
      <c r="CC198" s="116"/>
      <c r="CD198" s="115"/>
      <c r="CE198" s="116"/>
      <c r="CF198" s="115"/>
      <c r="CG198" s="116"/>
      <c r="CH198" s="115"/>
      <c r="CI198" s="116"/>
      <c r="CJ198" s="115"/>
      <c r="CK198" s="116"/>
      <c r="CL198" s="115"/>
      <c r="CM198" s="115"/>
      <c r="CN198" s="115"/>
      <c r="CO198" s="116"/>
      <c r="CP198" s="115"/>
      <c r="CQ198" s="116"/>
      <c r="CR198" s="115"/>
      <c r="CS198" s="116"/>
      <c r="CT198" s="115"/>
      <c r="CU198" s="116"/>
      <c r="CV198" s="115"/>
      <c r="CW198" s="116"/>
      <c r="CX198" s="123"/>
      <c r="CY198" s="115"/>
      <c r="CZ198" s="115"/>
      <c r="DA198" s="124"/>
      <c r="DB198" s="115"/>
      <c r="DC198" s="116"/>
      <c r="DD198" s="125"/>
      <c r="DE198" s="115"/>
      <c r="DF198" s="115"/>
      <c r="DG198" s="146"/>
      <c r="DH198" s="115"/>
      <c r="DI198" s="116"/>
      <c r="DJ198" s="115"/>
      <c r="DK198" s="124"/>
      <c r="DL198" s="124"/>
      <c r="DM198" s="124"/>
      <c r="DN198" s="116">
        <f t="shared" si="572"/>
        <v>34</v>
      </c>
      <c r="DO198" s="116">
        <f t="shared" si="572"/>
        <v>2358882.6380799999</v>
      </c>
    </row>
    <row r="199" spans="1:119" s="37" customFormat="1" ht="59.25" customHeight="1" x14ac:dyDescent="0.25">
      <c r="A199" s="89"/>
      <c r="B199" s="109" t="s">
        <v>482</v>
      </c>
      <c r="C199" s="206" t="s">
        <v>483</v>
      </c>
      <c r="D199" s="152" t="s">
        <v>484</v>
      </c>
      <c r="E199" s="93">
        <v>24257</v>
      </c>
      <c r="F199" s="207">
        <v>4.24</v>
      </c>
      <c r="G199" s="131">
        <v>1</v>
      </c>
      <c r="H199" s="101"/>
      <c r="I199" s="207">
        <v>4.24</v>
      </c>
      <c r="J199" s="101"/>
      <c r="K199" s="145">
        <v>0.32500000000000001</v>
      </c>
      <c r="L199" s="113">
        <v>1.4</v>
      </c>
      <c r="M199" s="113">
        <v>1.68</v>
      </c>
      <c r="N199" s="113">
        <v>2.23</v>
      </c>
      <c r="O199" s="114">
        <v>2.57</v>
      </c>
      <c r="P199" s="115"/>
      <c r="Q199" s="146"/>
      <c r="R199" s="115"/>
      <c r="S199" s="146"/>
      <c r="T199" s="115"/>
      <c r="U199" s="146"/>
      <c r="V199" s="115"/>
      <c r="W199" s="146"/>
      <c r="X199" s="115">
        <v>45</v>
      </c>
      <c r="Y199" s="146">
        <f t="shared" si="570"/>
        <v>6072245.1071999995</v>
      </c>
      <c r="Z199" s="146"/>
      <c r="AA199" s="146"/>
      <c r="AB199" s="115"/>
      <c r="AC199" s="146"/>
      <c r="AD199" s="115"/>
      <c r="AE199" s="116"/>
      <c r="AF199" s="115"/>
      <c r="AG199" s="146"/>
      <c r="AH199" s="115"/>
      <c r="AI199" s="116"/>
      <c r="AJ199" s="144"/>
      <c r="AK199" s="146"/>
      <c r="AL199" s="115"/>
      <c r="AM199" s="146"/>
      <c r="AN199" s="115"/>
      <c r="AO199" s="146"/>
      <c r="AP199" s="115"/>
      <c r="AQ199" s="146"/>
      <c r="AR199" s="123">
        <v>11</v>
      </c>
      <c r="AS199" s="146">
        <f t="shared" si="571"/>
        <v>1628460.123312</v>
      </c>
      <c r="AT199" s="115"/>
      <c r="AU199" s="146"/>
      <c r="AV199" s="115"/>
      <c r="AW199" s="116"/>
      <c r="AX199" s="115"/>
      <c r="AY199" s="115"/>
      <c r="AZ199" s="115"/>
      <c r="BA199" s="116"/>
      <c r="BB199" s="115"/>
      <c r="BC199" s="116"/>
      <c r="BD199" s="115"/>
      <c r="BE199" s="116"/>
      <c r="BF199" s="115"/>
      <c r="BG199" s="116"/>
      <c r="BH199" s="115"/>
      <c r="BI199" s="116"/>
      <c r="BJ199" s="115"/>
      <c r="BK199" s="116"/>
      <c r="BL199" s="115"/>
      <c r="BM199" s="116"/>
      <c r="BN199" s="115"/>
      <c r="BO199" s="116"/>
      <c r="BP199" s="115"/>
      <c r="BQ199" s="116"/>
      <c r="BR199" s="115"/>
      <c r="BS199" s="116"/>
      <c r="BT199" s="115"/>
      <c r="BU199" s="116"/>
      <c r="BV199" s="115"/>
      <c r="BW199" s="124"/>
      <c r="BX199" s="115"/>
      <c r="BY199" s="116"/>
      <c r="BZ199" s="115"/>
      <c r="CA199" s="116"/>
      <c r="CB199" s="115"/>
      <c r="CC199" s="116"/>
      <c r="CD199" s="115"/>
      <c r="CE199" s="116"/>
      <c r="CF199" s="115"/>
      <c r="CG199" s="116"/>
      <c r="CH199" s="115"/>
      <c r="CI199" s="116"/>
      <c r="CJ199" s="115"/>
      <c r="CK199" s="116"/>
      <c r="CL199" s="115"/>
      <c r="CM199" s="115"/>
      <c r="CN199" s="115"/>
      <c r="CO199" s="116"/>
      <c r="CP199" s="115"/>
      <c r="CQ199" s="116"/>
      <c r="CR199" s="115"/>
      <c r="CS199" s="116"/>
      <c r="CT199" s="115"/>
      <c r="CU199" s="116"/>
      <c r="CV199" s="115"/>
      <c r="CW199" s="116"/>
      <c r="CX199" s="123"/>
      <c r="CY199" s="115"/>
      <c r="CZ199" s="115"/>
      <c r="DA199" s="124"/>
      <c r="DB199" s="115"/>
      <c r="DC199" s="116"/>
      <c r="DD199" s="125"/>
      <c r="DE199" s="115"/>
      <c r="DF199" s="115"/>
      <c r="DG199" s="146"/>
      <c r="DH199" s="115"/>
      <c r="DI199" s="116"/>
      <c r="DJ199" s="115"/>
      <c r="DK199" s="124"/>
      <c r="DL199" s="124"/>
      <c r="DM199" s="124"/>
      <c r="DN199" s="116">
        <f t="shared" si="572"/>
        <v>56</v>
      </c>
      <c r="DO199" s="116">
        <f t="shared" si="572"/>
        <v>7700705.2305119997</v>
      </c>
    </row>
    <row r="200" spans="1:119" s="37" customFormat="1" ht="45" customHeight="1" x14ac:dyDescent="0.25">
      <c r="A200" s="89"/>
      <c r="B200" s="109">
        <v>163</v>
      </c>
      <c r="C200" s="206" t="s">
        <v>485</v>
      </c>
      <c r="D200" s="152" t="s">
        <v>486</v>
      </c>
      <c r="E200" s="93">
        <v>24257</v>
      </c>
      <c r="F200" s="207">
        <v>2.68</v>
      </c>
      <c r="G200" s="131">
        <v>1</v>
      </c>
      <c r="H200" s="101"/>
      <c r="I200" s="101"/>
      <c r="J200" s="101"/>
      <c r="K200" s="145">
        <v>8.7599999999999997E-2</v>
      </c>
      <c r="L200" s="113">
        <v>1.4</v>
      </c>
      <c r="M200" s="113">
        <v>1.68</v>
      </c>
      <c r="N200" s="113">
        <v>2.23</v>
      </c>
      <c r="O200" s="114">
        <v>2.57</v>
      </c>
      <c r="P200" s="115">
        <v>0</v>
      </c>
      <c r="Q200" s="146"/>
      <c r="R200" s="115">
        <v>0</v>
      </c>
      <c r="S200" s="146"/>
      <c r="T200" s="115"/>
      <c r="U200" s="146">
        <f>(T200*$E200*$F200*((1-$K200)+$K200*$L200*$U$13*G200))</f>
        <v>0</v>
      </c>
      <c r="V200" s="115"/>
      <c r="W200" s="146">
        <f>(V200*$E200*$F200*((1-$K200)+$K200*$L200*$W$13*G200))</f>
        <v>0</v>
      </c>
      <c r="X200" s="115">
        <v>271</v>
      </c>
      <c r="Y200" s="146">
        <f t="shared" si="570"/>
        <v>19098924.64054016</v>
      </c>
      <c r="Z200" s="146"/>
      <c r="AA200" s="146"/>
      <c r="AB200" s="115"/>
      <c r="AC200" s="146">
        <f>(AB200*$E200*$F200*((1-$K200)+$K200*$L200*$AC$13*G200))</f>
        <v>0</v>
      </c>
      <c r="AD200" s="115"/>
      <c r="AE200" s="116"/>
      <c r="AF200" s="115"/>
      <c r="AG200" s="146">
        <f>(AF200*$E200*$F200*((1-$K200)+$K200*$L200*$AG$13*G200))</f>
        <v>0</v>
      </c>
      <c r="AH200" s="115"/>
      <c r="AI200" s="116"/>
      <c r="AJ200" s="144"/>
      <c r="AK200" s="146">
        <f>(AJ200*$E200*$F200*((1-$K200)+$K200*$L200*$AK$13*G200))</f>
        <v>0</v>
      </c>
      <c r="AL200" s="115">
        <v>0</v>
      </c>
      <c r="AM200" s="146">
        <f>(AL200*$E200*$F200*((1-$K200)+$K200*$L200*$AM$13*G200))</f>
        <v>0</v>
      </c>
      <c r="AN200" s="115"/>
      <c r="AO200" s="146">
        <f>(AN200*$E200*$F200*((1-$K200)+$K200*$L200*$AO$13*G200))</f>
        <v>0</v>
      </c>
      <c r="AP200" s="115">
        <v>0</v>
      </c>
      <c r="AQ200" s="146">
        <f>(AP200*$E200*$F200*((1-$K200)+$K200*$M200*$AQ$13*G200))</f>
        <v>0</v>
      </c>
      <c r="AR200" s="123">
        <v>89</v>
      </c>
      <c r="AS200" s="146">
        <f t="shared" si="571"/>
        <v>6471019.6088193282</v>
      </c>
      <c r="AT200" s="115"/>
      <c r="AU200" s="146">
        <f>(AT200*$E200*$F200*((1-$K200)+$K200*$M200*$AU$13*G200))</f>
        <v>0</v>
      </c>
      <c r="AV200" s="115"/>
      <c r="AW200" s="116">
        <f>(AV200*$E200*$F200*$G200*$L200*$AW$13)</f>
        <v>0</v>
      </c>
      <c r="AX200" s="115">
        <v>0</v>
      </c>
      <c r="AY200" s="115">
        <f>(AX200*$E200*$F200*$G200*$L200*$AY$13)</f>
        <v>0</v>
      </c>
      <c r="AZ200" s="115"/>
      <c r="BA200" s="116"/>
      <c r="BB200" s="115"/>
      <c r="BC200" s="116"/>
      <c r="BD200" s="115"/>
      <c r="BE200" s="116"/>
      <c r="BF200" s="115"/>
      <c r="BG200" s="116"/>
      <c r="BH200" s="115"/>
      <c r="BI200" s="116"/>
      <c r="BJ200" s="115"/>
      <c r="BK200" s="116"/>
      <c r="BL200" s="115"/>
      <c r="BM200" s="116"/>
      <c r="BN200" s="115"/>
      <c r="BO200" s="116"/>
      <c r="BP200" s="115">
        <v>0</v>
      </c>
      <c r="BQ200" s="116"/>
      <c r="BR200" s="115"/>
      <c r="BS200" s="116"/>
      <c r="BT200" s="115"/>
      <c r="BU200" s="116"/>
      <c r="BV200" s="115"/>
      <c r="BW200" s="124"/>
      <c r="BX200" s="115"/>
      <c r="BY200" s="116"/>
      <c r="BZ200" s="115"/>
      <c r="CA200" s="116"/>
      <c r="CB200" s="115"/>
      <c r="CC200" s="116"/>
      <c r="CD200" s="115"/>
      <c r="CE200" s="116"/>
      <c r="CF200" s="115"/>
      <c r="CG200" s="116">
        <f>(CF200*$E200*$F200*$G200*$L200*$CG$13)</f>
        <v>0</v>
      </c>
      <c r="CH200" s="115"/>
      <c r="CI200" s="116"/>
      <c r="CJ200" s="115"/>
      <c r="CK200" s="116"/>
      <c r="CL200" s="115"/>
      <c r="CM200" s="115"/>
      <c r="CN200" s="115">
        <v>0</v>
      </c>
      <c r="CO200" s="116"/>
      <c r="CP200" s="115"/>
      <c r="CQ200" s="116"/>
      <c r="CR200" s="115"/>
      <c r="CS200" s="116"/>
      <c r="CT200" s="115"/>
      <c r="CU200" s="116"/>
      <c r="CV200" s="115"/>
      <c r="CW200" s="116"/>
      <c r="CX200" s="123"/>
      <c r="CY200" s="115"/>
      <c r="CZ200" s="115"/>
      <c r="DA200" s="124">
        <f>(CZ200*$E200*$F200*$G200*$M200*$DA$13)</f>
        <v>0</v>
      </c>
      <c r="DB200" s="115"/>
      <c r="DC200" s="116"/>
      <c r="DD200" s="125"/>
      <c r="DE200" s="115"/>
      <c r="DF200" s="115"/>
      <c r="DG200" s="146">
        <f>(DF200*$E200*$F200*((1-$K200)+$K200*$M200*$DG$13*G200))</f>
        <v>0</v>
      </c>
      <c r="DH200" s="115"/>
      <c r="DI200" s="116"/>
      <c r="DJ200" s="115"/>
      <c r="DK200" s="124"/>
      <c r="DL200" s="124"/>
      <c r="DM200" s="124"/>
      <c r="DN200" s="116">
        <f t="shared" si="572"/>
        <v>360</v>
      </c>
      <c r="DO200" s="116">
        <f t="shared" si="572"/>
        <v>25569944.249359488</v>
      </c>
    </row>
    <row r="201" spans="1:119" s="37" customFormat="1" ht="60" x14ac:dyDescent="0.25">
      <c r="A201" s="89"/>
      <c r="B201" s="109" t="s">
        <v>487</v>
      </c>
      <c r="C201" s="206" t="s">
        <v>488</v>
      </c>
      <c r="D201" s="152" t="s">
        <v>489</v>
      </c>
      <c r="E201" s="93">
        <v>24257</v>
      </c>
      <c r="F201" s="101">
        <v>1.88</v>
      </c>
      <c r="G201" s="131">
        <v>1</v>
      </c>
      <c r="H201" s="101"/>
      <c r="I201" s="101">
        <v>1.55</v>
      </c>
      <c r="J201" s="101"/>
      <c r="K201" s="145">
        <v>8.7599999999999997E-2</v>
      </c>
      <c r="L201" s="113">
        <v>1.4</v>
      </c>
      <c r="M201" s="113">
        <v>1.68</v>
      </c>
      <c r="N201" s="113">
        <v>2.23</v>
      </c>
      <c r="O201" s="114">
        <v>2.57</v>
      </c>
      <c r="P201" s="115"/>
      <c r="Q201" s="146"/>
      <c r="R201" s="115"/>
      <c r="S201" s="146"/>
      <c r="T201" s="115"/>
      <c r="U201" s="146"/>
      <c r="V201" s="115"/>
      <c r="W201" s="146"/>
      <c r="X201" s="115">
        <v>162</v>
      </c>
      <c r="Y201" s="146">
        <f t="shared" si="570"/>
        <v>8008988.9416243192</v>
      </c>
      <c r="Z201" s="146"/>
      <c r="AA201" s="146"/>
      <c r="AB201" s="115"/>
      <c r="AC201" s="146"/>
      <c r="AD201" s="115"/>
      <c r="AE201" s="116"/>
      <c r="AF201" s="115"/>
      <c r="AG201" s="146"/>
      <c r="AH201" s="115"/>
      <c r="AI201" s="116"/>
      <c r="AJ201" s="144"/>
      <c r="AK201" s="146"/>
      <c r="AL201" s="115"/>
      <c r="AM201" s="146"/>
      <c r="AN201" s="115"/>
      <c r="AO201" s="146"/>
      <c r="AP201" s="115"/>
      <c r="AQ201" s="146"/>
      <c r="AR201" s="123">
        <v>21</v>
      </c>
      <c r="AS201" s="146">
        <f t="shared" si="571"/>
        <v>1071087.766879872</v>
      </c>
      <c r="AT201" s="115"/>
      <c r="AU201" s="146"/>
      <c r="AV201" s="115"/>
      <c r="AW201" s="116"/>
      <c r="AX201" s="115"/>
      <c r="AY201" s="115"/>
      <c r="AZ201" s="115"/>
      <c r="BA201" s="116"/>
      <c r="BB201" s="115"/>
      <c r="BC201" s="116"/>
      <c r="BD201" s="115"/>
      <c r="BE201" s="116"/>
      <c r="BF201" s="115"/>
      <c r="BG201" s="116"/>
      <c r="BH201" s="115"/>
      <c r="BI201" s="116"/>
      <c r="BJ201" s="115"/>
      <c r="BK201" s="116"/>
      <c r="BL201" s="115"/>
      <c r="BM201" s="116"/>
      <c r="BN201" s="115"/>
      <c r="BO201" s="116"/>
      <c r="BP201" s="115"/>
      <c r="BQ201" s="116"/>
      <c r="BR201" s="115"/>
      <c r="BS201" s="116"/>
      <c r="BT201" s="115"/>
      <c r="BU201" s="116"/>
      <c r="BV201" s="115"/>
      <c r="BW201" s="124"/>
      <c r="BX201" s="115"/>
      <c r="BY201" s="116"/>
      <c r="BZ201" s="115"/>
      <c r="CA201" s="116"/>
      <c r="CB201" s="115"/>
      <c r="CC201" s="116"/>
      <c r="CD201" s="115"/>
      <c r="CE201" s="116"/>
      <c r="CF201" s="115"/>
      <c r="CG201" s="116"/>
      <c r="CH201" s="115"/>
      <c r="CI201" s="116"/>
      <c r="CJ201" s="115"/>
      <c r="CK201" s="116"/>
      <c r="CL201" s="115"/>
      <c r="CM201" s="115"/>
      <c r="CN201" s="115"/>
      <c r="CO201" s="116"/>
      <c r="CP201" s="115"/>
      <c r="CQ201" s="116"/>
      <c r="CR201" s="115"/>
      <c r="CS201" s="116"/>
      <c r="CT201" s="115"/>
      <c r="CU201" s="116"/>
      <c r="CV201" s="115"/>
      <c r="CW201" s="116"/>
      <c r="CX201" s="123"/>
      <c r="CY201" s="115"/>
      <c r="CZ201" s="115"/>
      <c r="DA201" s="124"/>
      <c r="DB201" s="115"/>
      <c r="DC201" s="116"/>
      <c r="DD201" s="125"/>
      <c r="DE201" s="115"/>
      <c r="DF201" s="115"/>
      <c r="DG201" s="146"/>
      <c r="DH201" s="115"/>
      <c r="DI201" s="116"/>
      <c r="DJ201" s="115"/>
      <c r="DK201" s="124"/>
      <c r="DL201" s="124"/>
      <c r="DM201" s="124"/>
      <c r="DN201" s="116">
        <f t="shared" si="572"/>
        <v>183</v>
      </c>
      <c r="DO201" s="116">
        <f t="shared" si="572"/>
        <v>9080076.7085041907</v>
      </c>
    </row>
    <row r="202" spans="1:119" s="37" customFormat="1" ht="60" x14ac:dyDescent="0.25">
      <c r="A202" s="89"/>
      <c r="B202" s="109" t="s">
        <v>490</v>
      </c>
      <c r="C202" s="206" t="s">
        <v>491</v>
      </c>
      <c r="D202" s="152" t="s">
        <v>492</v>
      </c>
      <c r="E202" s="93">
        <v>24257</v>
      </c>
      <c r="F202" s="101">
        <v>2.73</v>
      </c>
      <c r="G202" s="131">
        <v>1</v>
      </c>
      <c r="H202" s="101"/>
      <c r="I202" s="101">
        <v>2.25</v>
      </c>
      <c r="J202" s="101"/>
      <c r="K202" s="145">
        <v>8.7599999999999997E-2</v>
      </c>
      <c r="L202" s="113">
        <v>1.4</v>
      </c>
      <c r="M202" s="113">
        <v>1.68</v>
      </c>
      <c r="N202" s="113">
        <v>2.23</v>
      </c>
      <c r="O202" s="114">
        <v>2.57</v>
      </c>
      <c r="P202" s="115"/>
      <c r="Q202" s="146"/>
      <c r="R202" s="115"/>
      <c r="S202" s="146"/>
      <c r="T202" s="115"/>
      <c r="U202" s="146"/>
      <c r="V202" s="115"/>
      <c r="W202" s="146"/>
      <c r="X202" s="115">
        <v>99</v>
      </c>
      <c r="Y202" s="146">
        <f t="shared" si="570"/>
        <v>7107267.6689414391</v>
      </c>
      <c r="Z202" s="146"/>
      <c r="AA202" s="146"/>
      <c r="AB202" s="115"/>
      <c r="AC202" s="146"/>
      <c r="AD202" s="115"/>
      <c r="AE202" s="116"/>
      <c r="AF202" s="115"/>
      <c r="AG202" s="146"/>
      <c r="AH202" s="115"/>
      <c r="AI202" s="116"/>
      <c r="AJ202" s="144"/>
      <c r="AK202" s="146"/>
      <c r="AL202" s="115"/>
      <c r="AM202" s="146"/>
      <c r="AN202" s="115"/>
      <c r="AO202" s="146"/>
      <c r="AP202" s="115"/>
      <c r="AQ202" s="146"/>
      <c r="AR202" s="123">
        <v>5</v>
      </c>
      <c r="AS202" s="146">
        <f t="shared" si="571"/>
        <v>370322.89812335995</v>
      </c>
      <c r="AT202" s="115"/>
      <c r="AU202" s="146"/>
      <c r="AV202" s="115"/>
      <c r="AW202" s="116"/>
      <c r="AX202" s="115"/>
      <c r="AY202" s="115"/>
      <c r="AZ202" s="115"/>
      <c r="BA202" s="116"/>
      <c r="BB202" s="115"/>
      <c r="BC202" s="116"/>
      <c r="BD202" s="115"/>
      <c r="BE202" s="116"/>
      <c r="BF202" s="115"/>
      <c r="BG202" s="116"/>
      <c r="BH202" s="115"/>
      <c r="BI202" s="116"/>
      <c r="BJ202" s="115"/>
      <c r="BK202" s="116"/>
      <c r="BL202" s="115"/>
      <c r="BM202" s="116"/>
      <c r="BN202" s="115"/>
      <c r="BO202" s="116"/>
      <c r="BP202" s="115"/>
      <c r="BQ202" s="116"/>
      <c r="BR202" s="115"/>
      <c r="BS202" s="116"/>
      <c r="BT202" s="115"/>
      <c r="BU202" s="116"/>
      <c r="BV202" s="115"/>
      <c r="BW202" s="124"/>
      <c r="BX202" s="115"/>
      <c r="BY202" s="116"/>
      <c r="BZ202" s="115"/>
      <c r="CA202" s="116"/>
      <c r="CB202" s="115"/>
      <c r="CC202" s="116"/>
      <c r="CD202" s="115"/>
      <c r="CE202" s="116"/>
      <c r="CF202" s="115"/>
      <c r="CG202" s="116"/>
      <c r="CH202" s="115"/>
      <c r="CI202" s="116"/>
      <c r="CJ202" s="115"/>
      <c r="CK202" s="116"/>
      <c r="CL202" s="115"/>
      <c r="CM202" s="115"/>
      <c r="CN202" s="115"/>
      <c r="CO202" s="116"/>
      <c r="CP202" s="115"/>
      <c r="CQ202" s="116"/>
      <c r="CR202" s="115"/>
      <c r="CS202" s="116"/>
      <c r="CT202" s="115"/>
      <c r="CU202" s="116"/>
      <c r="CV202" s="115"/>
      <c r="CW202" s="116"/>
      <c r="CX202" s="123"/>
      <c r="CY202" s="115"/>
      <c r="CZ202" s="115"/>
      <c r="DA202" s="124"/>
      <c r="DB202" s="115"/>
      <c r="DC202" s="116"/>
      <c r="DD202" s="125"/>
      <c r="DE202" s="115"/>
      <c r="DF202" s="115"/>
      <c r="DG202" s="146"/>
      <c r="DH202" s="115"/>
      <c r="DI202" s="116"/>
      <c r="DJ202" s="115"/>
      <c r="DK202" s="124"/>
      <c r="DL202" s="124"/>
      <c r="DM202" s="124"/>
      <c r="DN202" s="116">
        <f t="shared" si="572"/>
        <v>104</v>
      </c>
      <c r="DO202" s="116">
        <f t="shared" si="572"/>
        <v>7477590.5670647994</v>
      </c>
    </row>
    <row r="203" spans="1:119" s="37" customFormat="1" ht="60" x14ac:dyDescent="0.25">
      <c r="A203" s="89"/>
      <c r="B203" s="109" t="s">
        <v>493</v>
      </c>
      <c r="C203" s="206" t="s">
        <v>494</v>
      </c>
      <c r="D203" s="152" t="s">
        <v>495</v>
      </c>
      <c r="E203" s="93">
        <v>24257</v>
      </c>
      <c r="F203" s="101">
        <v>5.16</v>
      </c>
      <c r="G203" s="131">
        <v>1</v>
      </c>
      <c r="H203" s="101"/>
      <c r="I203" s="101">
        <v>4.26</v>
      </c>
      <c r="J203" s="101"/>
      <c r="K203" s="145">
        <v>8.7599999999999997E-2</v>
      </c>
      <c r="L203" s="113">
        <v>1.4</v>
      </c>
      <c r="M203" s="113">
        <v>1.68</v>
      </c>
      <c r="N203" s="113">
        <v>2.23</v>
      </c>
      <c r="O203" s="114">
        <v>2.57</v>
      </c>
      <c r="P203" s="115"/>
      <c r="Q203" s="146"/>
      <c r="R203" s="115"/>
      <c r="S203" s="146"/>
      <c r="T203" s="115"/>
      <c r="U203" s="146"/>
      <c r="V203" s="115"/>
      <c r="W203" s="146"/>
      <c r="X203" s="115">
        <v>31</v>
      </c>
      <c r="Y203" s="146">
        <f t="shared" si="570"/>
        <v>4206454.7908531204</v>
      </c>
      <c r="Z203" s="146"/>
      <c r="AA203" s="146"/>
      <c r="AB203" s="115"/>
      <c r="AC203" s="146"/>
      <c r="AD203" s="115"/>
      <c r="AE203" s="116"/>
      <c r="AF203" s="115"/>
      <c r="AG203" s="146"/>
      <c r="AH203" s="115"/>
      <c r="AI203" s="116"/>
      <c r="AJ203" s="144"/>
      <c r="AK203" s="146"/>
      <c r="AL203" s="115"/>
      <c r="AM203" s="146"/>
      <c r="AN203" s="115"/>
      <c r="AO203" s="146"/>
      <c r="AP203" s="115"/>
      <c r="AQ203" s="146"/>
      <c r="AR203" s="123">
        <v>0</v>
      </c>
      <c r="AS203" s="146">
        <f t="shared" si="571"/>
        <v>0</v>
      </c>
      <c r="AT203" s="115"/>
      <c r="AU203" s="146"/>
      <c r="AV203" s="115"/>
      <c r="AW203" s="116"/>
      <c r="AX203" s="115"/>
      <c r="AY203" s="115"/>
      <c r="AZ203" s="115"/>
      <c r="BA203" s="116"/>
      <c r="BB203" s="115"/>
      <c r="BC203" s="116"/>
      <c r="BD203" s="115"/>
      <c r="BE203" s="116"/>
      <c r="BF203" s="115"/>
      <c r="BG203" s="116"/>
      <c r="BH203" s="115"/>
      <c r="BI203" s="116"/>
      <c r="BJ203" s="115"/>
      <c r="BK203" s="116"/>
      <c r="BL203" s="115"/>
      <c r="BM203" s="116"/>
      <c r="BN203" s="115"/>
      <c r="BO203" s="116"/>
      <c r="BP203" s="115"/>
      <c r="BQ203" s="116"/>
      <c r="BR203" s="115"/>
      <c r="BS203" s="116"/>
      <c r="BT203" s="115"/>
      <c r="BU203" s="116"/>
      <c r="BV203" s="115"/>
      <c r="BW203" s="124"/>
      <c r="BX203" s="115"/>
      <c r="BY203" s="116"/>
      <c r="BZ203" s="115"/>
      <c r="CA203" s="116"/>
      <c r="CB203" s="115"/>
      <c r="CC203" s="116"/>
      <c r="CD203" s="115"/>
      <c r="CE203" s="116"/>
      <c r="CF203" s="115"/>
      <c r="CG203" s="116"/>
      <c r="CH203" s="115"/>
      <c r="CI203" s="116"/>
      <c r="CJ203" s="115"/>
      <c r="CK203" s="116"/>
      <c r="CL203" s="115"/>
      <c r="CM203" s="115"/>
      <c r="CN203" s="115"/>
      <c r="CO203" s="116"/>
      <c r="CP203" s="115"/>
      <c r="CQ203" s="116"/>
      <c r="CR203" s="115"/>
      <c r="CS203" s="116"/>
      <c r="CT203" s="115"/>
      <c r="CU203" s="116"/>
      <c r="CV203" s="115"/>
      <c r="CW203" s="116"/>
      <c r="CX203" s="123"/>
      <c r="CY203" s="115"/>
      <c r="CZ203" s="115"/>
      <c r="DA203" s="124"/>
      <c r="DB203" s="115"/>
      <c r="DC203" s="116"/>
      <c r="DD203" s="125"/>
      <c r="DE203" s="115"/>
      <c r="DF203" s="115"/>
      <c r="DG203" s="146"/>
      <c r="DH203" s="115"/>
      <c r="DI203" s="116"/>
      <c r="DJ203" s="115"/>
      <c r="DK203" s="124"/>
      <c r="DL203" s="124"/>
      <c r="DM203" s="124"/>
      <c r="DN203" s="116">
        <f t="shared" si="572"/>
        <v>31</v>
      </c>
      <c r="DO203" s="116">
        <f t="shared" si="572"/>
        <v>4206454.7908531204</v>
      </c>
    </row>
    <row r="204" spans="1:119" s="37" customFormat="1" ht="45" customHeight="1" x14ac:dyDescent="0.25">
      <c r="A204" s="89"/>
      <c r="B204" s="109">
        <v>164</v>
      </c>
      <c r="C204" s="206" t="s">
        <v>496</v>
      </c>
      <c r="D204" s="152" t="s">
        <v>497</v>
      </c>
      <c r="E204" s="93">
        <v>24257</v>
      </c>
      <c r="F204" s="207">
        <v>3.53</v>
      </c>
      <c r="G204" s="131">
        <v>1</v>
      </c>
      <c r="H204" s="101"/>
      <c r="I204" s="101"/>
      <c r="J204" s="101"/>
      <c r="K204" s="145">
        <v>7.1099999999999997E-2</v>
      </c>
      <c r="L204" s="113">
        <v>1.4</v>
      </c>
      <c r="M204" s="113">
        <v>1.68</v>
      </c>
      <c r="N204" s="113">
        <v>2.23</v>
      </c>
      <c r="O204" s="114">
        <v>2.57</v>
      </c>
      <c r="P204" s="115">
        <v>0</v>
      </c>
      <c r="Q204" s="146"/>
      <c r="R204" s="115">
        <v>0</v>
      </c>
      <c r="S204" s="146"/>
      <c r="T204" s="115"/>
      <c r="U204" s="146">
        <f t="shared" ref="U204:U211" si="573">(T204*$E204*$F204*((1-$K204)+$K204*$L204*$U$13*G204))</f>
        <v>0</v>
      </c>
      <c r="V204" s="115"/>
      <c r="W204" s="146">
        <f t="shared" ref="W204:W211" si="574">(V204*$E204*$F204*((1-$K204)+$K204*$L204*$W$13*G204))</f>
        <v>0</v>
      </c>
      <c r="X204" s="115">
        <v>181</v>
      </c>
      <c r="Y204" s="146">
        <f t="shared" si="570"/>
        <v>16556392.33308256</v>
      </c>
      <c r="Z204" s="146"/>
      <c r="AA204" s="146"/>
      <c r="AB204" s="115"/>
      <c r="AC204" s="146">
        <f t="shared" ref="AC204:AC211" si="575">(AB204*$E204*$F204*((1-$K204)+$K204*$L204*$AC$13*G204))</f>
        <v>0</v>
      </c>
      <c r="AD204" s="115"/>
      <c r="AE204" s="116"/>
      <c r="AF204" s="115"/>
      <c r="AG204" s="146">
        <f t="shared" ref="AG204:AG211" si="576">(AF204*$E204*$F204*((1-$K204)+$K204*$L204*$AG$13*G204))</f>
        <v>0</v>
      </c>
      <c r="AH204" s="115"/>
      <c r="AI204" s="116"/>
      <c r="AJ204" s="144"/>
      <c r="AK204" s="146">
        <f t="shared" ref="AK204:AK211" si="577">(AJ204*$E204*$F204*((1-$K204)+$K204*$L204*$AK$13*G204))</f>
        <v>0</v>
      </c>
      <c r="AL204" s="115">
        <v>0</v>
      </c>
      <c r="AM204" s="146">
        <f t="shared" ref="AM204:AM211" si="578">(AL204*$E204*$F204*((1-$K204)+$K204*$L204*$AM$13*G204))</f>
        <v>0</v>
      </c>
      <c r="AN204" s="115"/>
      <c r="AO204" s="146">
        <f t="shared" ref="AO204:AO211" si="579">(AN204*$E204*$F204*((1-$K204)+$K204*$L204*$AO$13*G204))</f>
        <v>0</v>
      </c>
      <c r="AP204" s="115">
        <v>0</v>
      </c>
      <c r="AQ204" s="146">
        <f t="shared" ref="AQ204:AQ211" si="580">(AP204*$E204*$F204*((1-$K204)+$K204*$M204*$AQ$13*G204))</f>
        <v>0</v>
      </c>
      <c r="AR204" s="123">
        <v>134</v>
      </c>
      <c r="AS204" s="146">
        <f t="shared" si="571"/>
        <v>12577014.068109006</v>
      </c>
      <c r="AT204" s="115"/>
      <c r="AU204" s="146">
        <f t="shared" ref="AU204:AU211" si="581">(AT204*$E204*$F204*((1-$K204)+$K204*$M204*$AU$13*G204))</f>
        <v>0</v>
      </c>
      <c r="AV204" s="115"/>
      <c r="AW204" s="116">
        <f>(AV204*$E204*$F204*$G204*$L204*$AW$13)</f>
        <v>0</v>
      </c>
      <c r="AX204" s="115">
        <v>0</v>
      </c>
      <c r="AY204" s="115">
        <f>(AX204*$E204*$F204*$G204*$L204*$AY$13)</f>
        <v>0</v>
      </c>
      <c r="AZ204" s="115"/>
      <c r="BA204" s="116"/>
      <c r="BB204" s="115"/>
      <c r="BC204" s="116"/>
      <c r="BD204" s="115"/>
      <c r="BE204" s="116"/>
      <c r="BF204" s="115"/>
      <c r="BG204" s="116"/>
      <c r="BH204" s="115"/>
      <c r="BI204" s="116"/>
      <c r="BJ204" s="115"/>
      <c r="BK204" s="116"/>
      <c r="BL204" s="115"/>
      <c r="BM204" s="116"/>
      <c r="BN204" s="115"/>
      <c r="BO204" s="116"/>
      <c r="BP204" s="115">
        <v>0</v>
      </c>
      <c r="BQ204" s="116"/>
      <c r="BR204" s="115"/>
      <c r="BS204" s="116"/>
      <c r="BT204" s="115"/>
      <c r="BU204" s="116"/>
      <c r="BV204" s="115"/>
      <c r="BW204" s="124"/>
      <c r="BX204" s="115"/>
      <c r="BY204" s="116"/>
      <c r="BZ204" s="115"/>
      <c r="CA204" s="116"/>
      <c r="CB204" s="115"/>
      <c r="CC204" s="116"/>
      <c r="CD204" s="115"/>
      <c r="CE204" s="116"/>
      <c r="CF204" s="115"/>
      <c r="CG204" s="116">
        <f>(CF204*$E204*$F204*$G204*$L204*$CG$13)</f>
        <v>0</v>
      </c>
      <c r="CH204" s="115"/>
      <c r="CI204" s="116"/>
      <c r="CJ204" s="115"/>
      <c r="CK204" s="116"/>
      <c r="CL204" s="115"/>
      <c r="CM204" s="115"/>
      <c r="CN204" s="115">
        <v>0</v>
      </c>
      <c r="CO204" s="116"/>
      <c r="CP204" s="115"/>
      <c r="CQ204" s="116"/>
      <c r="CR204" s="115"/>
      <c r="CS204" s="116"/>
      <c r="CT204" s="115"/>
      <c r="CU204" s="116"/>
      <c r="CV204" s="115"/>
      <c r="CW204" s="116"/>
      <c r="CX204" s="123"/>
      <c r="CY204" s="115"/>
      <c r="CZ204" s="115"/>
      <c r="DA204" s="124">
        <f>(CZ204*$E204*$F204*$G204*$M204*$DA$13)</f>
        <v>0</v>
      </c>
      <c r="DB204" s="115"/>
      <c r="DC204" s="116"/>
      <c r="DD204" s="125"/>
      <c r="DE204" s="115"/>
      <c r="DF204" s="115"/>
      <c r="DG204" s="146">
        <f t="shared" ref="DG204:DG210" si="582">(DF204*$E204*$F204*((1-$K204)+$K204*$M204*$DG$13*G204))</f>
        <v>0</v>
      </c>
      <c r="DH204" s="115"/>
      <c r="DI204" s="116"/>
      <c r="DJ204" s="115"/>
      <c r="DK204" s="124"/>
      <c r="DL204" s="124"/>
      <c r="DM204" s="124"/>
      <c r="DN204" s="116">
        <f t="shared" si="572"/>
        <v>315</v>
      </c>
      <c r="DO204" s="116">
        <f t="shared" si="572"/>
        <v>29133406.401191566</v>
      </c>
    </row>
    <row r="205" spans="1:119" s="37" customFormat="1" ht="45" customHeight="1" x14ac:dyDescent="0.25">
      <c r="A205" s="89"/>
      <c r="B205" s="109">
        <v>165</v>
      </c>
      <c r="C205" s="206" t="s">
        <v>498</v>
      </c>
      <c r="D205" s="152" t="s">
        <v>499</v>
      </c>
      <c r="E205" s="93">
        <v>24257</v>
      </c>
      <c r="F205" s="207">
        <v>4.4400000000000004</v>
      </c>
      <c r="G205" s="131">
        <v>1</v>
      </c>
      <c r="H205" s="101"/>
      <c r="I205" s="101"/>
      <c r="J205" s="101"/>
      <c r="K205" s="145">
        <v>7.7700000000000005E-2</v>
      </c>
      <c r="L205" s="113">
        <v>1.4</v>
      </c>
      <c r="M205" s="113">
        <v>1.68</v>
      </c>
      <c r="N205" s="113">
        <v>2.23</v>
      </c>
      <c r="O205" s="114">
        <v>2.57</v>
      </c>
      <c r="P205" s="115">
        <v>0</v>
      </c>
      <c r="Q205" s="146"/>
      <c r="R205" s="115">
        <v>0</v>
      </c>
      <c r="S205" s="146"/>
      <c r="T205" s="115"/>
      <c r="U205" s="146">
        <f t="shared" si="573"/>
        <v>0</v>
      </c>
      <c r="V205" s="115"/>
      <c r="W205" s="146">
        <f t="shared" si="574"/>
        <v>0</v>
      </c>
      <c r="X205" s="115">
        <v>73</v>
      </c>
      <c r="Y205" s="146">
        <f t="shared" si="570"/>
        <v>8448634.484033281</v>
      </c>
      <c r="Z205" s="146"/>
      <c r="AA205" s="146"/>
      <c r="AB205" s="115"/>
      <c r="AC205" s="146">
        <f t="shared" si="575"/>
        <v>0</v>
      </c>
      <c r="AD205" s="115"/>
      <c r="AE205" s="116"/>
      <c r="AF205" s="115"/>
      <c r="AG205" s="146">
        <f t="shared" si="576"/>
        <v>0</v>
      </c>
      <c r="AH205" s="115"/>
      <c r="AI205" s="116"/>
      <c r="AJ205" s="144"/>
      <c r="AK205" s="146">
        <f t="shared" si="577"/>
        <v>0</v>
      </c>
      <c r="AL205" s="115">
        <v>0</v>
      </c>
      <c r="AM205" s="146">
        <f t="shared" si="578"/>
        <v>0</v>
      </c>
      <c r="AN205" s="115"/>
      <c r="AO205" s="146">
        <f t="shared" si="579"/>
        <v>0</v>
      </c>
      <c r="AP205" s="115">
        <v>0</v>
      </c>
      <c r="AQ205" s="146">
        <f t="shared" si="580"/>
        <v>0</v>
      </c>
      <c r="AR205" s="123">
        <v>40</v>
      </c>
      <c r="AS205" s="146">
        <f t="shared" si="571"/>
        <v>4760604.8613772802</v>
      </c>
      <c r="AT205" s="115"/>
      <c r="AU205" s="146">
        <f t="shared" si="581"/>
        <v>0</v>
      </c>
      <c r="AV205" s="115"/>
      <c r="AW205" s="116">
        <f>(AV205*$E205*$F205*$G205*$L205*$AW$13)</f>
        <v>0</v>
      </c>
      <c r="AX205" s="115">
        <v>0</v>
      </c>
      <c r="AY205" s="115">
        <f>(AX205*$E205*$F205*$G205*$L205*$AY$13)</f>
        <v>0</v>
      </c>
      <c r="AZ205" s="115"/>
      <c r="BA205" s="116"/>
      <c r="BB205" s="115"/>
      <c r="BC205" s="116"/>
      <c r="BD205" s="115"/>
      <c r="BE205" s="116"/>
      <c r="BF205" s="115"/>
      <c r="BG205" s="116"/>
      <c r="BH205" s="115"/>
      <c r="BI205" s="116"/>
      <c r="BJ205" s="115"/>
      <c r="BK205" s="116"/>
      <c r="BL205" s="115"/>
      <c r="BM205" s="116"/>
      <c r="BN205" s="115"/>
      <c r="BO205" s="116"/>
      <c r="BP205" s="115">
        <v>0</v>
      </c>
      <c r="BQ205" s="116"/>
      <c r="BR205" s="115"/>
      <c r="BS205" s="116"/>
      <c r="BT205" s="115"/>
      <c r="BU205" s="116"/>
      <c r="BV205" s="115"/>
      <c r="BW205" s="124"/>
      <c r="BX205" s="115"/>
      <c r="BY205" s="116"/>
      <c r="BZ205" s="115"/>
      <c r="CA205" s="116"/>
      <c r="CB205" s="115"/>
      <c r="CC205" s="116"/>
      <c r="CD205" s="115"/>
      <c r="CE205" s="116"/>
      <c r="CF205" s="115"/>
      <c r="CG205" s="116">
        <f>(CF205*$E205*$F205*$G205*$L205*$CG$13)</f>
        <v>0</v>
      </c>
      <c r="CH205" s="115"/>
      <c r="CI205" s="116"/>
      <c r="CJ205" s="115"/>
      <c r="CK205" s="116"/>
      <c r="CL205" s="115"/>
      <c r="CM205" s="115"/>
      <c r="CN205" s="115">
        <v>0</v>
      </c>
      <c r="CO205" s="116"/>
      <c r="CP205" s="115"/>
      <c r="CQ205" s="116"/>
      <c r="CR205" s="115"/>
      <c r="CS205" s="116"/>
      <c r="CT205" s="115"/>
      <c r="CU205" s="116"/>
      <c r="CV205" s="115"/>
      <c r="CW205" s="116"/>
      <c r="CX205" s="123"/>
      <c r="CY205" s="115"/>
      <c r="CZ205" s="115"/>
      <c r="DA205" s="124">
        <f>(CZ205*$E205*$F205*$G205*$M205*$DA$13)</f>
        <v>0</v>
      </c>
      <c r="DB205" s="115"/>
      <c r="DC205" s="116"/>
      <c r="DD205" s="125"/>
      <c r="DE205" s="115"/>
      <c r="DF205" s="115"/>
      <c r="DG205" s="146">
        <f t="shared" si="582"/>
        <v>0</v>
      </c>
      <c r="DH205" s="115"/>
      <c r="DI205" s="116"/>
      <c r="DJ205" s="115"/>
      <c r="DK205" s="124"/>
      <c r="DL205" s="124"/>
      <c r="DM205" s="124"/>
      <c r="DN205" s="116">
        <f t="shared" si="572"/>
        <v>113</v>
      </c>
      <c r="DO205" s="116">
        <f t="shared" si="572"/>
        <v>13209239.345410561</v>
      </c>
    </row>
    <row r="206" spans="1:119" s="37" customFormat="1" ht="45" customHeight="1" x14ac:dyDescent="0.25">
      <c r="A206" s="89"/>
      <c r="B206" s="109">
        <v>166</v>
      </c>
      <c r="C206" s="206" t="s">
        <v>500</v>
      </c>
      <c r="D206" s="152" t="s">
        <v>501</v>
      </c>
      <c r="E206" s="93">
        <v>24257</v>
      </c>
      <c r="F206" s="207">
        <v>4.88</v>
      </c>
      <c r="G206" s="131">
        <v>1</v>
      </c>
      <c r="H206" s="101"/>
      <c r="I206" s="101"/>
      <c r="J206" s="101"/>
      <c r="K206" s="145">
        <v>5.8400000000000001E-2</v>
      </c>
      <c r="L206" s="113">
        <v>1.4</v>
      </c>
      <c r="M206" s="113">
        <v>1.68</v>
      </c>
      <c r="N206" s="113">
        <v>2.23</v>
      </c>
      <c r="O206" s="114">
        <v>2.57</v>
      </c>
      <c r="P206" s="115">
        <v>0</v>
      </c>
      <c r="Q206" s="146"/>
      <c r="R206" s="115">
        <v>0</v>
      </c>
      <c r="S206" s="146"/>
      <c r="T206" s="115"/>
      <c r="U206" s="146">
        <f t="shared" si="573"/>
        <v>0</v>
      </c>
      <c r="V206" s="115"/>
      <c r="W206" s="146">
        <f t="shared" si="574"/>
        <v>0</v>
      </c>
      <c r="X206" s="115">
        <v>83</v>
      </c>
      <c r="Y206" s="146">
        <f t="shared" si="570"/>
        <v>10375887.179217918</v>
      </c>
      <c r="Z206" s="146"/>
      <c r="AA206" s="146"/>
      <c r="AB206" s="115"/>
      <c r="AC206" s="146">
        <f t="shared" si="575"/>
        <v>0</v>
      </c>
      <c r="AD206" s="115"/>
      <c r="AE206" s="116"/>
      <c r="AF206" s="115"/>
      <c r="AG206" s="146">
        <f t="shared" si="576"/>
        <v>0</v>
      </c>
      <c r="AH206" s="115"/>
      <c r="AI206" s="116"/>
      <c r="AJ206" s="144"/>
      <c r="AK206" s="146">
        <f t="shared" si="577"/>
        <v>0</v>
      </c>
      <c r="AL206" s="115">
        <v>0</v>
      </c>
      <c r="AM206" s="146">
        <f t="shared" si="578"/>
        <v>0</v>
      </c>
      <c r="AN206" s="115"/>
      <c r="AO206" s="146">
        <f t="shared" si="579"/>
        <v>0</v>
      </c>
      <c r="AP206" s="115">
        <v>0</v>
      </c>
      <c r="AQ206" s="146">
        <f t="shared" si="580"/>
        <v>0</v>
      </c>
      <c r="AR206" s="123">
        <v>52</v>
      </c>
      <c r="AS206" s="146">
        <f t="shared" si="571"/>
        <v>6641471.4535669768</v>
      </c>
      <c r="AT206" s="115"/>
      <c r="AU206" s="146">
        <f t="shared" si="581"/>
        <v>0</v>
      </c>
      <c r="AV206" s="115"/>
      <c r="AW206" s="116">
        <f>(AV206*$E206*$F206*$G206*$L206*$AW$13)</f>
        <v>0</v>
      </c>
      <c r="AX206" s="115">
        <v>0</v>
      </c>
      <c r="AY206" s="115">
        <f>(AX206*$E206*$F206*$G206*$L206*$AY$13)</f>
        <v>0</v>
      </c>
      <c r="AZ206" s="115"/>
      <c r="BA206" s="116"/>
      <c r="BB206" s="115"/>
      <c r="BC206" s="116"/>
      <c r="BD206" s="115"/>
      <c r="BE206" s="116"/>
      <c r="BF206" s="115"/>
      <c r="BG206" s="116"/>
      <c r="BH206" s="115"/>
      <c r="BI206" s="116"/>
      <c r="BJ206" s="115"/>
      <c r="BK206" s="116"/>
      <c r="BL206" s="115"/>
      <c r="BM206" s="116"/>
      <c r="BN206" s="115"/>
      <c r="BO206" s="116"/>
      <c r="BP206" s="115">
        <v>0</v>
      </c>
      <c r="BQ206" s="116"/>
      <c r="BR206" s="115"/>
      <c r="BS206" s="116"/>
      <c r="BT206" s="115"/>
      <c r="BU206" s="116"/>
      <c r="BV206" s="115"/>
      <c r="BW206" s="124"/>
      <c r="BX206" s="115"/>
      <c r="BY206" s="116"/>
      <c r="BZ206" s="115"/>
      <c r="CA206" s="116"/>
      <c r="CB206" s="115"/>
      <c r="CC206" s="116"/>
      <c r="CD206" s="115"/>
      <c r="CE206" s="116"/>
      <c r="CF206" s="115"/>
      <c r="CG206" s="116">
        <f>(CF206*$E206*$F206*$G206*$L206*$CG$13)</f>
        <v>0</v>
      </c>
      <c r="CH206" s="115"/>
      <c r="CI206" s="116"/>
      <c r="CJ206" s="115"/>
      <c r="CK206" s="116"/>
      <c r="CL206" s="115"/>
      <c r="CM206" s="115"/>
      <c r="CN206" s="115">
        <v>0</v>
      </c>
      <c r="CO206" s="116"/>
      <c r="CP206" s="115"/>
      <c r="CQ206" s="116"/>
      <c r="CR206" s="115"/>
      <c r="CS206" s="116"/>
      <c r="CT206" s="115"/>
      <c r="CU206" s="116"/>
      <c r="CV206" s="115"/>
      <c r="CW206" s="116"/>
      <c r="CX206" s="123"/>
      <c r="CY206" s="115"/>
      <c r="CZ206" s="115"/>
      <c r="DA206" s="124">
        <f>(CZ206*$E206*$F206*$G206*$M206*$DA$13)</f>
        <v>0</v>
      </c>
      <c r="DB206" s="115"/>
      <c r="DC206" s="116"/>
      <c r="DD206" s="125"/>
      <c r="DE206" s="115"/>
      <c r="DF206" s="115"/>
      <c r="DG206" s="146">
        <f t="shared" si="582"/>
        <v>0</v>
      </c>
      <c r="DH206" s="115"/>
      <c r="DI206" s="116"/>
      <c r="DJ206" s="115"/>
      <c r="DK206" s="124"/>
      <c r="DL206" s="124"/>
      <c r="DM206" s="124"/>
      <c r="DN206" s="116">
        <f t="shared" si="572"/>
        <v>135</v>
      </c>
      <c r="DO206" s="116">
        <f t="shared" si="572"/>
        <v>17017358.632784896</v>
      </c>
    </row>
    <row r="207" spans="1:119" s="37" customFormat="1" ht="45" customHeight="1" x14ac:dyDescent="0.25">
      <c r="A207" s="89"/>
      <c r="B207" s="109">
        <v>167</v>
      </c>
      <c r="C207" s="206" t="s">
        <v>502</v>
      </c>
      <c r="D207" s="152" t="s">
        <v>503</v>
      </c>
      <c r="E207" s="93">
        <v>24257</v>
      </c>
      <c r="F207" s="207">
        <v>5.25</v>
      </c>
      <c r="G207" s="131">
        <v>1</v>
      </c>
      <c r="H207" s="101"/>
      <c r="I207" s="101"/>
      <c r="J207" s="101"/>
      <c r="K207" s="145">
        <v>5.79E-2</v>
      </c>
      <c r="L207" s="113">
        <v>1.4</v>
      </c>
      <c r="M207" s="113">
        <v>1.68</v>
      </c>
      <c r="N207" s="113">
        <v>2.23</v>
      </c>
      <c r="O207" s="114">
        <v>2.57</v>
      </c>
      <c r="P207" s="115">
        <v>0</v>
      </c>
      <c r="Q207" s="146"/>
      <c r="R207" s="115">
        <v>0</v>
      </c>
      <c r="S207" s="146"/>
      <c r="T207" s="115"/>
      <c r="U207" s="146">
        <f t="shared" si="573"/>
        <v>0</v>
      </c>
      <c r="V207" s="115"/>
      <c r="W207" s="146">
        <f t="shared" si="574"/>
        <v>0</v>
      </c>
      <c r="X207" s="115">
        <v>156</v>
      </c>
      <c r="Y207" s="146">
        <f t="shared" si="570"/>
        <v>20970741.591072001</v>
      </c>
      <c r="Z207" s="146"/>
      <c r="AA207" s="146"/>
      <c r="AB207" s="115"/>
      <c r="AC207" s="146">
        <f t="shared" si="575"/>
        <v>0</v>
      </c>
      <c r="AD207" s="115"/>
      <c r="AE207" s="116"/>
      <c r="AF207" s="115"/>
      <c r="AG207" s="146">
        <f t="shared" si="576"/>
        <v>0</v>
      </c>
      <c r="AH207" s="115"/>
      <c r="AI207" s="116"/>
      <c r="AJ207" s="144"/>
      <c r="AK207" s="146">
        <f t="shared" si="577"/>
        <v>0</v>
      </c>
      <c r="AL207" s="115">
        <v>0</v>
      </c>
      <c r="AM207" s="146">
        <f t="shared" si="578"/>
        <v>0</v>
      </c>
      <c r="AN207" s="115"/>
      <c r="AO207" s="146">
        <f t="shared" si="579"/>
        <v>0</v>
      </c>
      <c r="AP207" s="115">
        <v>0</v>
      </c>
      <c r="AQ207" s="146">
        <f t="shared" si="580"/>
        <v>0</v>
      </c>
      <c r="AR207" s="123">
        <v>64</v>
      </c>
      <c r="AS207" s="146">
        <f t="shared" si="571"/>
        <v>8788368.0748415999</v>
      </c>
      <c r="AT207" s="115"/>
      <c r="AU207" s="146">
        <f t="shared" si="581"/>
        <v>0</v>
      </c>
      <c r="AV207" s="115"/>
      <c r="AW207" s="116">
        <f>(AV207*$E207*$F207*$G207*$L207*$AW$13)</f>
        <v>0</v>
      </c>
      <c r="AX207" s="115">
        <v>0</v>
      </c>
      <c r="AY207" s="115">
        <f>(AX207*$E207*$F207*$G207*$L207*$AY$13)</f>
        <v>0</v>
      </c>
      <c r="AZ207" s="115"/>
      <c r="BA207" s="116"/>
      <c r="BB207" s="115"/>
      <c r="BC207" s="116"/>
      <c r="BD207" s="115"/>
      <c r="BE207" s="116"/>
      <c r="BF207" s="115"/>
      <c r="BG207" s="116"/>
      <c r="BH207" s="115"/>
      <c r="BI207" s="116"/>
      <c r="BJ207" s="115"/>
      <c r="BK207" s="116"/>
      <c r="BL207" s="115"/>
      <c r="BM207" s="116"/>
      <c r="BN207" s="115"/>
      <c r="BO207" s="116"/>
      <c r="BP207" s="115">
        <v>0</v>
      </c>
      <c r="BQ207" s="116"/>
      <c r="BR207" s="115"/>
      <c r="BS207" s="116"/>
      <c r="BT207" s="115"/>
      <c r="BU207" s="116"/>
      <c r="BV207" s="115"/>
      <c r="BW207" s="124"/>
      <c r="BX207" s="115"/>
      <c r="BY207" s="116"/>
      <c r="BZ207" s="115"/>
      <c r="CA207" s="116"/>
      <c r="CB207" s="115"/>
      <c r="CC207" s="116"/>
      <c r="CD207" s="115"/>
      <c r="CE207" s="116"/>
      <c r="CF207" s="115"/>
      <c r="CG207" s="116">
        <f>(CF207*$E207*$F207*$G207*$L207*$CG$13)</f>
        <v>0</v>
      </c>
      <c r="CH207" s="115"/>
      <c r="CI207" s="116"/>
      <c r="CJ207" s="115"/>
      <c r="CK207" s="116"/>
      <c r="CL207" s="115"/>
      <c r="CM207" s="115"/>
      <c r="CN207" s="115">
        <v>0</v>
      </c>
      <c r="CO207" s="116"/>
      <c r="CP207" s="115"/>
      <c r="CQ207" s="116"/>
      <c r="CR207" s="115"/>
      <c r="CS207" s="116"/>
      <c r="CT207" s="115"/>
      <c r="CU207" s="116"/>
      <c r="CV207" s="115"/>
      <c r="CW207" s="116"/>
      <c r="CX207" s="123"/>
      <c r="CY207" s="115"/>
      <c r="CZ207" s="115"/>
      <c r="DA207" s="124">
        <f>(CZ207*$E207*$F207*$G207*$M207*$DA$13)</f>
        <v>0</v>
      </c>
      <c r="DB207" s="115"/>
      <c r="DC207" s="116"/>
      <c r="DD207" s="125"/>
      <c r="DE207" s="115"/>
      <c r="DF207" s="115"/>
      <c r="DG207" s="146">
        <f t="shared" si="582"/>
        <v>0</v>
      </c>
      <c r="DH207" s="115"/>
      <c r="DI207" s="116"/>
      <c r="DJ207" s="115"/>
      <c r="DK207" s="124"/>
      <c r="DL207" s="124"/>
      <c r="DM207" s="124"/>
      <c r="DN207" s="116">
        <f t="shared" si="572"/>
        <v>220</v>
      </c>
      <c r="DO207" s="116">
        <f t="shared" si="572"/>
        <v>29759109.6659136</v>
      </c>
    </row>
    <row r="208" spans="1:119" s="37" customFormat="1" ht="45" customHeight="1" x14ac:dyDescent="0.25">
      <c r="A208" s="89"/>
      <c r="B208" s="109">
        <v>168</v>
      </c>
      <c r="C208" s="206" t="s">
        <v>504</v>
      </c>
      <c r="D208" s="152" t="s">
        <v>505</v>
      </c>
      <c r="E208" s="93">
        <v>24257</v>
      </c>
      <c r="F208" s="207">
        <v>5.74</v>
      </c>
      <c r="G208" s="131">
        <v>1</v>
      </c>
      <c r="H208" s="101"/>
      <c r="I208" s="101"/>
      <c r="J208" s="101"/>
      <c r="K208" s="145">
        <v>7.2700000000000001E-2</v>
      </c>
      <c r="L208" s="113">
        <v>1.4</v>
      </c>
      <c r="M208" s="113">
        <v>1.68</v>
      </c>
      <c r="N208" s="113">
        <v>2.23</v>
      </c>
      <c r="O208" s="114">
        <v>2.57</v>
      </c>
      <c r="P208" s="115">
        <v>0</v>
      </c>
      <c r="Q208" s="146"/>
      <c r="R208" s="115">
        <v>0</v>
      </c>
      <c r="S208" s="146"/>
      <c r="T208" s="115"/>
      <c r="U208" s="146">
        <f t="shared" si="573"/>
        <v>0</v>
      </c>
      <c r="V208" s="115"/>
      <c r="W208" s="146">
        <f t="shared" si="574"/>
        <v>0</v>
      </c>
      <c r="X208" s="115">
        <v>18</v>
      </c>
      <c r="Y208" s="146">
        <f t="shared" si="570"/>
        <v>2681148.2702860804</v>
      </c>
      <c r="Z208" s="146"/>
      <c r="AA208" s="146"/>
      <c r="AB208" s="115"/>
      <c r="AC208" s="146">
        <f t="shared" si="575"/>
        <v>0</v>
      </c>
      <c r="AD208" s="115"/>
      <c r="AE208" s="116"/>
      <c r="AF208" s="115"/>
      <c r="AG208" s="146">
        <f t="shared" si="576"/>
        <v>0</v>
      </c>
      <c r="AH208" s="115"/>
      <c r="AI208" s="116"/>
      <c r="AJ208" s="144"/>
      <c r="AK208" s="146">
        <f t="shared" si="577"/>
        <v>0</v>
      </c>
      <c r="AL208" s="115">
        <v>0</v>
      </c>
      <c r="AM208" s="146">
        <f t="shared" si="578"/>
        <v>0</v>
      </c>
      <c r="AN208" s="115"/>
      <c r="AO208" s="146">
        <f t="shared" si="579"/>
        <v>0</v>
      </c>
      <c r="AP208" s="115">
        <v>0</v>
      </c>
      <c r="AQ208" s="146">
        <f t="shared" si="580"/>
        <v>0</v>
      </c>
      <c r="AR208" s="121">
        <v>16</v>
      </c>
      <c r="AS208" s="146">
        <f t="shared" si="571"/>
        <v>2446730.5845803521</v>
      </c>
      <c r="AT208" s="115"/>
      <c r="AU208" s="146">
        <f t="shared" si="581"/>
        <v>0</v>
      </c>
      <c r="AV208" s="115"/>
      <c r="AW208" s="116"/>
      <c r="AX208" s="115">
        <v>0</v>
      </c>
      <c r="AY208" s="115"/>
      <c r="AZ208" s="115"/>
      <c r="BA208" s="116"/>
      <c r="BB208" s="115"/>
      <c r="BC208" s="116"/>
      <c r="BD208" s="115"/>
      <c r="BE208" s="116"/>
      <c r="BF208" s="115"/>
      <c r="BG208" s="116"/>
      <c r="BH208" s="115"/>
      <c r="BI208" s="116"/>
      <c r="BJ208" s="115"/>
      <c r="BK208" s="116"/>
      <c r="BL208" s="115"/>
      <c r="BM208" s="116"/>
      <c r="BN208" s="115"/>
      <c r="BO208" s="116"/>
      <c r="BP208" s="115">
        <v>0</v>
      </c>
      <c r="BQ208" s="116"/>
      <c r="BR208" s="115"/>
      <c r="BS208" s="116"/>
      <c r="BT208" s="115"/>
      <c r="BU208" s="116"/>
      <c r="BV208" s="115"/>
      <c r="BW208" s="124"/>
      <c r="BX208" s="115"/>
      <c r="BY208" s="116"/>
      <c r="BZ208" s="115"/>
      <c r="CA208" s="116"/>
      <c r="CB208" s="115"/>
      <c r="CC208" s="116"/>
      <c r="CD208" s="115"/>
      <c r="CE208" s="116"/>
      <c r="CF208" s="115"/>
      <c r="CG208" s="116"/>
      <c r="CH208" s="115"/>
      <c r="CI208" s="116"/>
      <c r="CJ208" s="115"/>
      <c r="CK208" s="116"/>
      <c r="CL208" s="115"/>
      <c r="CM208" s="115"/>
      <c r="CN208" s="115">
        <v>0</v>
      </c>
      <c r="CO208" s="116"/>
      <c r="CP208" s="115"/>
      <c r="CQ208" s="116"/>
      <c r="CR208" s="115"/>
      <c r="CS208" s="116"/>
      <c r="CT208" s="115"/>
      <c r="CU208" s="116"/>
      <c r="CV208" s="115"/>
      <c r="CW208" s="116"/>
      <c r="CX208" s="123"/>
      <c r="CY208" s="115"/>
      <c r="CZ208" s="115"/>
      <c r="DA208" s="124"/>
      <c r="DB208" s="115"/>
      <c r="DC208" s="116"/>
      <c r="DD208" s="125"/>
      <c r="DE208" s="115"/>
      <c r="DF208" s="115"/>
      <c r="DG208" s="146">
        <f t="shared" si="582"/>
        <v>0</v>
      </c>
      <c r="DH208" s="115"/>
      <c r="DI208" s="116"/>
      <c r="DJ208" s="115"/>
      <c r="DK208" s="124"/>
      <c r="DL208" s="124"/>
      <c r="DM208" s="124"/>
      <c r="DN208" s="116">
        <f t="shared" si="572"/>
        <v>34</v>
      </c>
      <c r="DO208" s="116">
        <f t="shared" si="572"/>
        <v>5127878.854866432</v>
      </c>
    </row>
    <row r="209" spans="1:120" s="37" customFormat="1" ht="45" customHeight="1" x14ac:dyDescent="0.25">
      <c r="A209" s="89"/>
      <c r="B209" s="109">
        <v>169</v>
      </c>
      <c r="C209" s="206" t="s">
        <v>506</v>
      </c>
      <c r="D209" s="152" t="s">
        <v>507</v>
      </c>
      <c r="E209" s="93">
        <v>24257</v>
      </c>
      <c r="F209" s="207">
        <v>6.76</v>
      </c>
      <c r="G209" s="131">
        <v>1</v>
      </c>
      <c r="H209" s="101"/>
      <c r="I209" s="101"/>
      <c r="J209" s="101"/>
      <c r="K209" s="145">
        <v>5.8999999999999997E-2</v>
      </c>
      <c r="L209" s="113">
        <v>1.4</v>
      </c>
      <c r="M209" s="113">
        <v>1.68</v>
      </c>
      <c r="N209" s="113">
        <v>2.23</v>
      </c>
      <c r="O209" s="114">
        <v>2.57</v>
      </c>
      <c r="P209" s="115">
        <v>0</v>
      </c>
      <c r="Q209" s="146"/>
      <c r="R209" s="115">
        <v>0</v>
      </c>
      <c r="S209" s="146"/>
      <c r="T209" s="115"/>
      <c r="U209" s="146">
        <f t="shared" si="573"/>
        <v>0</v>
      </c>
      <c r="V209" s="115"/>
      <c r="W209" s="146">
        <f t="shared" si="574"/>
        <v>0</v>
      </c>
      <c r="X209" s="115">
        <v>1</v>
      </c>
      <c r="Y209" s="146">
        <f t="shared" si="570"/>
        <v>173264.99540480002</v>
      </c>
      <c r="Z209" s="146"/>
      <c r="AA209" s="146"/>
      <c r="AB209" s="115"/>
      <c r="AC209" s="146">
        <f t="shared" si="575"/>
        <v>0</v>
      </c>
      <c r="AD209" s="115"/>
      <c r="AE209" s="116"/>
      <c r="AF209" s="115"/>
      <c r="AG209" s="146">
        <f t="shared" si="576"/>
        <v>0</v>
      </c>
      <c r="AH209" s="115"/>
      <c r="AI209" s="116"/>
      <c r="AJ209" s="144"/>
      <c r="AK209" s="146">
        <f t="shared" si="577"/>
        <v>0</v>
      </c>
      <c r="AL209" s="115">
        <v>0</v>
      </c>
      <c r="AM209" s="146">
        <f t="shared" si="578"/>
        <v>0</v>
      </c>
      <c r="AN209" s="115"/>
      <c r="AO209" s="146">
        <f t="shared" si="579"/>
        <v>0</v>
      </c>
      <c r="AP209" s="115">
        <v>0</v>
      </c>
      <c r="AQ209" s="146">
        <f t="shared" si="580"/>
        <v>0</v>
      </c>
      <c r="AR209" s="121">
        <v>3</v>
      </c>
      <c r="AS209" s="146">
        <f t="shared" si="571"/>
        <v>531172.38858528004</v>
      </c>
      <c r="AT209" s="115"/>
      <c r="AU209" s="146">
        <f t="shared" si="581"/>
        <v>0</v>
      </c>
      <c r="AV209" s="115"/>
      <c r="AW209" s="116"/>
      <c r="AX209" s="115">
        <v>0</v>
      </c>
      <c r="AY209" s="115"/>
      <c r="AZ209" s="115"/>
      <c r="BA209" s="116"/>
      <c r="BB209" s="115"/>
      <c r="BC209" s="116"/>
      <c r="BD209" s="115"/>
      <c r="BE209" s="116"/>
      <c r="BF209" s="115"/>
      <c r="BG209" s="116"/>
      <c r="BH209" s="115"/>
      <c r="BI209" s="116"/>
      <c r="BJ209" s="115"/>
      <c r="BK209" s="116"/>
      <c r="BL209" s="115"/>
      <c r="BM209" s="116"/>
      <c r="BN209" s="115"/>
      <c r="BO209" s="116"/>
      <c r="BP209" s="115">
        <v>0</v>
      </c>
      <c r="BQ209" s="116"/>
      <c r="BR209" s="115"/>
      <c r="BS209" s="116"/>
      <c r="BT209" s="115"/>
      <c r="BU209" s="116"/>
      <c r="BV209" s="115"/>
      <c r="BW209" s="124"/>
      <c r="BX209" s="115"/>
      <c r="BY209" s="116"/>
      <c r="BZ209" s="115"/>
      <c r="CA209" s="116"/>
      <c r="CB209" s="115"/>
      <c r="CC209" s="116"/>
      <c r="CD209" s="115"/>
      <c r="CE209" s="116"/>
      <c r="CF209" s="115"/>
      <c r="CG209" s="116"/>
      <c r="CH209" s="115"/>
      <c r="CI209" s="116"/>
      <c r="CJ209" s="115"/>
      <c r="CK209" s="116"/>
      <c r="CL209" s="115"/>
      <c r="CM209" s="115"/>
      <c r="CN209" s="115">
        <v>0</v>
      </c>
      <c r="CO209" s="116"/>
      <c r="CP209" s="115"/>
      <c r="CQ209" s="116"/>
      <c r="CR209" s="115"/>
      <c r="CS209" s="116"/>
      <c r="CT209" s="115"/>
      <c r="CU209" s="116"/>
      <c r="CV209" s="115"/>
      <c r="CW209" s="116"/>
      <c r="CX209" s="123"/>
      <c r="CY209" s="115"/>
      <c r="CZ209" s="115"/>
      <c r="DA209" s="124"/>
      <c r="DB209" s="115"/>
      <c r="DC209" s="116"/>
      <c r="DD209" s="125"/>
      <c r="DE209" s="115"/>
      <c r="DF209" s="115"/>
      <c r="DG209" s="146">
        <f t="shared" si="582"/>
        <v>0</v>
      </c>
      <c r="DH209" s="115"/>
      <c r="DI209" s="116"/>
      <c r="DJ209" s="115"/>
      <c r="DK209" s="124"/>
      <c r="DL209" s="124"/>
      <c r="DM209" s="124"/>
      <c r="DN209" s="116">
        <f t="shared" si="572"/>
        <v>4</v>
      </c>
      <c r="DO209" s="116">
        <f t="shared" si="572"/>
        <v>704437.3839900801</v>
      </c>
    </row>
    <row r="210" spans="1:120" s="37" customFormat="1" ht="45" customHeight="1" x14ac:dyDescent="0.25">
      <c r="A210" s="89"/>
      <c r="B210" s="109">
        <v>170</v>
      </c>
      <c r="C210" s="206" t="s">
        <v>508</v>
      </c>
      <c r="D210" s="152" t="s">
        <v>509</v>
      </c>
      <c r="E210" s="93">
        <v>24257</v>
      </c>
      <c r="F210" s="207">
        <v>8.07</v>
      </c>
      <c r="G210" s="131">
        <v>1</v>
      </c>
      <c r="H210" s="101"/>
      <c r="I210" s="101"/>
      <c r="J210" s="101"/>
      <c r="K210" s="145">
        <v>3.32E-2</v>
      </c>
      <c r="L210" s="113">
        <v>1.4</v>
      </c>
      <c r="M210" s="113">
        <v>1.68</v>
      </c>
      <c r="N210" s="113">
        <v>2.23</v>
      </c>
      <c r="O210" s="114">
        <v>2.57</v>
      </c>
      <c r="P210" s="115">
        <v>0</v>
      </c>
      <c r="Q210" s="146"/>
      <c r="R210" s="115">
        <v>0</v>
      </c>
      <c r="S210" s="146"/>
      <c r="T210" s="115"/>
      <c r="U210" s="146">
        <f t="shared" si="573"/>
        <v>0</v>
      </c>
      <c r="V210" s="115"/>
      <c r="W210" s="146">
        <f t="shared" si="574"/>
        <v>0</v>
      </c>
      <c r="X210" s="115">
        <v>21</v>
      </c>
      <c r="Y210" s="146">
        <f t="shared" si="570"/>
        <v>4241854.2845548792</v>
      </c>
      <c r="Z210" s="146"/>
      <c r="AA210" s="146"/>
      <c r="AB210" s="115"/>
      <c r="AC210" s="146">
        <f t="shared" si="575"/>
        <v>0</v>
      </c>
      <c r="AD210" s="115"/>
      <c r="AE210" s="116"/>
      <c r="AF210" s="115"/>
      <c r="AG210" s="146">
        <f t="shared" si="576"/>
        <v>0</v>
      </c>
      <c r="AH210" s="115"/>
      <c r="AI210" s="116"/>
      <c r="AJ210" s="144"/>
      <c r="AK210" s="146">
        <f t="shared" si="577"/>
        <v>0</v>
      </c>
      <c r="AL210" s="115">
        <v>0</v>
      </c>
      <c r="AM210" s="146">
        <f t="shared" si="578"/>
        <v>0</v>
      </c>
      <c r="AN210" s="115"/>
      <c r="AO210" s="146">
        <f t="shared" si="579"/>
        <v>0</v>
      </c>
      <c r="AP210" s="115">
        <v>0</v>
      </c>
      <c r="AQ210" s="146">
        <f t="shared" si="580"/>
        <v>0</v>
      </c>
      <c r="AR210" s="121">
        <v>41</v>
      </c>
      <c r="AS210" s="146">
        <f t="shared" si="571"/>
        <v>8386167.9577661762</v>
      </c>
      <c r="AT210" s="115"/>
      <c r="AU210" s="146">
        <f t="shared" si="581"/>
        <v>0</v>
      </c>
      <c r="AV210" s="115"/>
      <c r="AW210" s="116"/>
      <c r="AX210" s="115">
        <v>0</v>
      </c>
      <c r="AY210" s="115"/>
      <c r="AZ210" s="115"/>
      <c r="BA210" s="116"/>
      <c r="BB210" s="115"/>
      <c r="BC210" s="116"/>
      <c r="BD210" s="115"/>
      <c r="BE210" s="116"/>
      <c r="BF210" s="115"/>
      <c r="BG210" s="116"/>
      <c r="BH210" s="115"/>
      <c r="BI210" s="116"/>
      <c r="BJ210" s="115"/>
      <c r="BK210" s="116"/>
      <c r="BL210" s="115"/>
      <c r="BM210" s="116"/>
      <c r="BN210" s="115"/>
      <c r="BO210" s="116"/>
      <c r="BP210" s="115">
        <v>0</v>
      </c>
      <c r="BQ210" s="116"/>
      <c r="BR210" s="115"/>
      <c r="BS210" s="116"/>
      <c r="BT210" s="115"/>
      <c r="BU210" s="116"/>
      <c r="BV210" s="115"/>
      <c r="BW210" s="124"/>
      <c r="BX210" s="115"/>
      <c r="BY210" s="116"/>
      <c r="BZ210" s="115"/>
      <c r="CA210" s="116"/>
      <c r="CB210" s="115"/>
      <c r="CC210" s="116"/>
      <c r="CD210" s="115"/>
      <c r="CE210" s="116"/>
      <c r="CF210" s="115"/>
      <c r="CG210" s="116"/>
      <c r="CH210" s="115"/>
      <c r="CI210" s="116"/>
      <c r="CJ210" s="115"/>
      <c r="CK210" s="116"/>
      <c r="CL210" s="115"/>
      <c r="CM210" s="115"/>
      <c r="CN210" s="115">
        <v>0</v>
      </c>
      <c r="CO210" s="116"/>
      <c r="CP210" s="115"/>
      <c r="CQ210" s="116"/>
      <c r="CR210" s="115"/>
      <c r="CS210" s="116"/>
      <c r="CT210" s="115"/>
      <c r="CU210" s="116"/>
      <c r="CV210" s="115"/>
      <c r="CW210" s="116"/>
      <c r="CX210" s="123"/>
      <c r="CY210" s="115"/>
      <c r="CZ210" s="115"/>
      <c r="DA210" s="124"/>
      <c r="DB210" s="115"/>
      <c r="DC210" s="116"/>
      <c r="DD210" s="125"/>
      <c r="DE210" s="115"/>
      <c r="DF210" s="115"/>
      <c r="DG210" s="146">
        <f t="shared" si="582"/>
        <v>0</v>
      </c>
      <c r="DH210" s="115"/>
      <c r="DI210" s="116"/>
      <c r="DJ210" s="115"/>
      <c r="DK210" s="124"/>
      <c r="DL210" s="124"/>
      <c r="DM210" s="124"/>
      <c r="DN210" s="116">
        <f t="shared" si="572"/>
        <v>62</v>
      </c>
      <c r="DO210" s="116">
        <f t="shared" si="572"/>
        <v>12628022.242321055</v>
      </c>
    </row>
    <row r="211" spans="1:120" s="37" customFormat="1" ht="45" customHeight="1" x14ac:dyDescent="0.25">
      <c r="A211" s="89"/>
      <c r="B211" s="109">
        <v>171</v>
      </c>
      <c r="C211" s="206" t="s">
        <v>510</v>
      </c>
      <c r="D211" s="208" t="s">
        <v>511</v>
      </c>
      <c r="E211" s="93">
        <v>24257</v>
      </c>
      <c r="F211" s="207">
        <v>10.11</v>
      </c>
      <c r="G211" s="131">
        <v>1</v>
      </c>
      <c r="H211" s="101"/>
      <c r="I211" s="101"/>
      <c r="J211" s="101"/>
      <c r="K211" s="145">
        <v>2.1499999999999998E-2</v>
      </c>
      <c r="L211" s="113">
        <v>1.4</v>
      </c>
      <c r="M211" s="113">
        <v>1.68</v>
      </c>
      <c r="N211" s="113">
        <v>2.23</v>
      </c>
      <c r="O211" s="114">
        <v>2.57</v>
      </c>
      <c r="P211" s="115"/>
      <c r="Q211" s="146"/>
      <c r="R211" s="115"/>
      <c r="S211" s="146"/>
      <c r="T211" s="115"/>
      <c r="U211" s="146">
        <f t="shared" si="573"/>
        <v>0</v>
      </c>
      <c r="V211" s="115"/>
      <c r="W211" s="146">
        <f t="shared" si="574"/>
        <v>0</v>
      </c>
      <c r="X211" s="115">
        <v>67</v>
      </c>
      <c r="Y211" s="146">
        <f t="shared" si="570"/>
        <v>16770099.1888176</v>
      </c>
      <c r="Z211" s="146"/>
      <c r="AA211" s="146"/>
      <c r="AB211" s="115"/>
      <c r="AC211" s="146">
        <f t="shared" si="575"/>
        <v>0</v>
      </c>
      <c r="AD211" s="115"/>
      <c r="AE211" s="116"/>
      <c r="AF211" s="115"/>
      <c r="AG211" s="146">
        <f t="shared" si="576"/>
        <v>0</v>
      </c>
      <c r="AH211" s="115"/>
      <c r="AI211" s="116"/>
      <c r="AJ211" s="144"/>
      <c r="AK211" s="146">
        <f t="shared" si="577"/>
        <v>0</v>
      </c>
      <c r="AL211" s="115"/>
      <c r="AM211" s="146">
        <f t="shared" si="578"/>
        <v>0</v>
      </c>
      <c r="AN211" s="115"/>
      <c r="AO211" s="146">
        <f t="shared" si="579"/>
        <v>0</v>
      </c>
      <c r="AP211" s="115"/>
      <c r="AQ211" s="146">
        <f t="shared" si="580"/>
        <v>0</v>
      </c>
      <c r="AR211" s="121">
        <v>94</v>
      </c>
      <c r="AS211" s="146">
        <f t="shared" si="571"/>
        <v>23722484.467041843</v>
      </c>
      <c r="AT211" s="115"/>
      <c r="AU211" s="146">
        <f t="shared" si="581"/>
        <v>0</v>
      </c>
      <c r="AV211" s="115"/>
      <c r="AW211" s="116"/>
      <c r="AX211" s="115"/>
      <c r="AY211" s="115"/>
      <c r="AZ211" s="115"/>
      <c r="BA211" s="116"/>
      <c r="BB211" s="115"/>
      <c r="BC211" s="116"/>
      <c r="BD211" s="115"/>
      <c r="BE211" s="116"/>
      <c r="BF211" s="115"/>
      <c r="BG211" s="116"/>
      <c r="BH211" s="115"/>
      <c r="BI211" s="116"/>
      <c r="BJ211" s="115"/>
      <c r="BK211" s="116"/>
      <c r="BL211" s="115"/>
      <c r="BM211" s="116"/>
      <c r="BN211" s="115"/>
      <c r="BO211" s="116"/>
      <c r="BP211" s="115"/>
      <c r="BQ211" s="116"/>
      <c r="BR211" s="115"/>
      <c r="BS211" s="116"/>
      <c r="BT211" s="115"/>
      <c r="BU211" s="116"/>
      <c r="BV211" s="115"/>
      <c r="BW211" s="124"/>
      <c r="BX211" s="115"/>
      <c r="BY211" s="116"/>
      <c r="BZ211" s="115"/>
      <c r="CA211" s="116"/>
      <c r="CB211" s="115"/>
      <c r="CC211" s="116"/>
      <c r="CD211" s="115"/>
      <c r="CE211" s="116"/>
      <c r="CF211" s="115"/>
      <c r="CG211" s="116"/>
      <c r="CH211" s="115"/>
      <c r="CI211" s="116"/>
      <c r="CJ211" s="115"/>
      <c r="CK211" s="116"/>
      <c r="CL211" s="115"/>
      <c r="CM211" s="115"/>
      <c r="CN211" s="115"/>
      <c r="CO211" s="116"/>
      <c r="CP211" s="115"/>
      <c r="CQ211" s="116"/>
      <c r="CR211" s="115"/>
      <c r="CS211" s="116"/>
      <c r="CT211" s="115"/>
      <c r="CU211" s="116"/>
      <c r="CV211" s="115"/>
      <c r="CW211" s="116"/>
      <c r="CX211" s="123"/>
      <c r="CY211" s="115"/>
      <c r="CZ211" s="115"/>
      <c r="DA211" s="124"/>
      <c r="DB211" s="115"/>
      <c r="DC211" s="116"/>
      <c r="DD211" s="125"/>
      <c r="DE211" s="115"/>
      <c r="DF211" s="115"/>
      <c r="DG211" s="146"/>
      <c r="DH211" s="115"/>
      <c r="DI211" s="116"/>
      <c r="DJ211" s="115"/>
      <c r="DK211" s="124"/>
      <c r="DL211" s="124"/>
      <c r="DM211" s="124"/>
      <c r="DN211" s="116">
        <f t="shared" si="572"/>
        <v>161</v>
      </c>
      <c r="DO211" s="116">
        <f t="shared" si="572"/>
        <v>40492583.655859441</v>
      </c>
    </row>
    <row r="212" spans="1:120" s="37" customFormat="1" ht="60" x14ac:dyDescent="0.25">
      <c r="A212" s="89"/>
      <c r="B212" s="109" t="s">
        <v>512</v>
      </c>
      <c r="C212" s="206" t="s">
        <v>513</v>
      </c>
      <c r="D212" s="208" t="s">
        <v>514</v>
      </c>
      <c r="E212" s="93">
        <v>24257</v>
      </c>
      <c r="F212" s="101">
        <v>7.89</v>
      </c>
      <c r="G212" s="131">
        <v>1</v>
      </c>
      <c r="H212" s="101"/>
      <c r="I212" s="101">
        <v>7.89</v>
      </c>
      <c r="J212" s="101"/>
      <c r="K212" s="145">
        <v>2.1499999999999998E-2</v>
      </c>
      <c r="L212" s="113">
        <v>1.4</v>
      </c>
      <c r="M212" s="113">
        <v>1.68</v>
      </c>
      <c r="N212" s="113">
        <v>2.23</v>
      </c>
      <c r="O212" s="114">
        <v>2.57</v>
      </c>
      <c r="P212" s="115"/>
      <c r="Q212" s="146"/>
      <c r="R212" s="115"/>
      <c r="S212" s="146"/>
      <c r="T212" s="115"/>
      <c r="U212" s="146"/>
      <c r="V212" s="115"/>
      <c r="W212" s="146"/>
      <c r="X212" s="115">
        <v>2</v>
      </c>
      <c r="Y212" s="146">
        <f t="shared" si="570"/>
        <v>390675.94549439993</v>
      </c>
      <c r="Z212" s="146"/>
      <c r="AA212" s="146"/>
      <c r="AB212" s="115"/>
      <c r="AC212" s="146"/>
      <c r="AD212" s="115"/>
      <c r="AE212" s="116"/>
      <c r="AF212" s="115"/>
      <c r="AG212" s="146"/>
      <c r="AH212" s="115"/>
      <c r="AI212" s="116"/>
      <c r="AJ212" s="144"/>
      <c r="AK212" s="146"/>
      <c r="AL212" s="115"/>
      <c r="AM212" s="146"/>
      <c r="AN212" s="115"/>
      <c r="AO212" s="146"/>
      <c r="AP212" s="115"/>
      <c r="AQ212" s="146"/>
      <c r="AR212" s="121">
        <v>0</v>
      </c>
      <c r="AS212" s="146">
        <f t="shared" si="571"/>
        <v>0</v>
      </c>
      <c r="AT212" s="115"/>
      <c r="AU212" s="146"/>
      <c r="AV212" s="115"/>
      <c r="AW212" s="116"/>
      <c r="AX212" s="115"/>
      <c r="AY212" s="115"/>
      <c r="AZ212" s="115"/>
      <c r="BA212" s="116"/>
      <c r="BB212" s="115"/>
      <c r="BC212" s="116"/>
      <c r="BD212" s="115"/>
      <c r="BE212" s="116"/>
      <c r="BF212" s="115"/>
      <c r="BG212" s="116"/>
      <c r="BH212" s="115"/>
      <c r="BI212" s="116"/>
      <c r="BJ212" s="115"/>
      <c r="BK212" s="116"/>
      <c r="BL212" s="115"/>
      <c r="BM212" s="116"/>
      <c r="BN212" s="115"/>
      <c r="BO212" s="116"/>
      <c r="BP212" s="115"/>
      <c r="BQ212" s="116"/>
      <c r="BR212" s="115"/>
      <c r="BS212" s="116"/>
      <c r="BT212" s="115"/>
      <c r="BU212" s="116"/>
      <c r="BV212" s="115"/>
      <c r="BW212" s="124"/>
      <c r="BX212" s="115"/>
      <c r="BY212" s="116"/>
      <c r="BZ212" s="115"/>
      <c r="CA212" s="116"/>
      <c r="CB212" s="115"/>
      <c r="CC212" s="116"/>
      <c r="CD212" s="115"/>
      <c r="CE212" s="116"/>
      <c r="CF212" s="115"/>
      <c r="CG212" s="116"/>
      <c r="CH212" s="115"/>
      <c r="CI212" s="116"/>
      <c r="CJ212" s="115"/>
      <c r="CK212" s="116"/>
      <c r="CL212" s="115"/>
      <c r="CM212" s="115"/>
      <c r="CN212" s="115"/>
      <c r="CO212" s="116"/>
      <c r="CP212" s="115"/>
      <c r="CQ212" s="116"/>
      <c r="CR212" s="115"/>
      <c r="CS212" s="116"/>
      <c r="CT212" s="115"/>
      <c r="CU212" s="116"/>
      <c r="CV212" s="115"/>
      <c r="CW212" s="116"/>
      <c r="CX212" s="123"/>
      <c r="CY212" s="115"/>
      <c r="CZ212" s="115"/>
      <c r="DA212" s="124"/>
      <c r="DB212" s="115"/>
      <c r="DC212" s="116"/>
      <c r="DD212" s="125"/>
      <c r="DE212" s="115"/>
      <c r="DF212" s="115"/>
      <c r="DG212" s="146"/>
      <c r="DH212" s="115"/>
      <c r="DI212" s="116"/>
      <c r="DJ212" s="115"/>
      <c r="DK212" s="124"/>
      <c r="DL212" s="124"/>
      <c r="DM212" s="124"/>
      <c r="DN212" s="116">
        <f t="shared" si="572"/>
        <v>2</v>
      </c>
      <c r="DO212" s="116">
        <f t="shared" si="572"/>
        <v>390675.94549439993</v>
      </c>
    </row>
    <row r="213" spans="1:120" s="37" customFormat="1" ht="60" x14ac:dyDescent="0.25">
      <c r="A213" s="89"/>
      <c r="B213" s="109" t="s">
        <v>515</v>
      </c>
      <c r="C213" s="206" t="s">
        <v>516</v>
      </c>
      <c r="D213" s="208" t="s">
        <v>517</v>
      </c>
      <c r="E213" s="93">
        <v>24257</v>
      </c>
      <c r="F213" s="101">
        <v>10.119999999999999</v>
      </c>
      <c r="G213" s="131">
        <v>1</v>
      </c>
      <c r="H213" s="101"/>
      <c r="I213" s="101">
        <v>10.119999999999999</v>
      </c>
      <c r="J213" s="101"/>
      <c r="K213" s="145">
        <v>2.1499999999999998E-2</v>
      </c>
      <c r="L213" s="113">
        <v>1.4</v>
      </c>
      <c r="M213" s="113">
        <v>1.68</v>
      </c>
      <c r="N213" s="113">
        <v>2.23</v>
      </c>
      <c r="O213" s="114">
        <v>2.57</v>
      </c>
      <c r="P213" s="115"/>
      <c r="Q213" s="146"/>
      <c r="R213" s="115"/>
      <c r="S213" s="146"/>
      <c r="T213" s="115"/>
      <c r="U213" s="146"/>
      <c r="V213" s="115"/>
      <c r="W213" s="146"/>
      <c r="X213" s="115">
        <v>40</v>
      </c>
      <c r="Y213" s="146">
        <f t="shared" si="570"/>
        <v>10021902.581504</v>
      </c>
      <c r="Z213" s="146"/>
      <c r="AA213" s="146"/>
      <c r="AB213" s="115"/>
      <c r="AC213" s="146"/>
      <c r="AD213" s="115"/>
      <c r="AE213" s="116"/>
      <c r="AF213" s="115"/>
      <c r="AG213" s="146"/>
      <c r="AH213" s="115"/>
      <c r="AI213" s="116"/>
      <c r="AJ213" s="144"/>
      <c r="AK213" s="146"/>
      <c r="AL213" s="115"/>
      <c r="AM213" s="146"/>
      <c r="AN213" s="115"/>
      <c r="AO213" s="146"/>
      <c r="AP213" s="115"/>
      <c r="AQ213" s="146"/>
      <c r="AR213" s="121">
        <v>41</v>
      </c>
      <c r="AS213" s="146">
        <f t="shared" si="571"/>
        <v>10357275.559341921</v>
      </c>
      <c r="AT213" s="115"/>
      <c r="AU213" s="146"/>
      <c r="AV213" s="115"/>
      <c r="AW213" s="116"/>
      <c r="AX213" s="115"/>
      <c r="AY213" s="115"/>
      <c r="AZ213" s="115"/>
      <c r="BA213" s="116"/>
      <c r="BB213" s="115"/>
      <c r="BC213" s="116"/>
      <c r="BD213" s="115"/>
      <c r="BE213" s="116"/>
      <c r="BF213" s="115"/>
      <c r="BG213" s="116"/>
      <c r="BH213" s="115"/>
      <c r="BI213" s="116"/>
      <c r="BJ213" s="115"/>
      <c r="BK213" s="116"/>
      <c r="BL213" s="115"/>
      <c r="BM213" s="116"/>
      <c r="BN213" s="115"/>
      <c r="BO213" s="116"/>
      <c r="BP213" s="115"/>
      <c r="BQ213" s="116"/>
      <c r="BR213" s="115"/>
      <c r="BS213" s="116"/>
      <c r="BT213" s="115"/>
      <c r="BU213" s="116"/>
      <c r="BV213" s="115"/>
      <c r="BW213" s="124"/>
      <c r="BX213" s="115"/>
      <c r="BY213" s="116"/>
      <c r="BZ213" s="115"/>
      <c r="CA213" s="116"/>
      <c r="CB213" s="115"/>
      <c r="CC213" s="116"/>
      <c r="CD213" s="115"/>
      <c r="CE213" s="116"/>
      <c r="CF213" s="115"/>
      <c r="CG213" s="116"/>
      <c r="CH213" s="115"/>
      <c r="CI213" s="116"/>
      <c r="CJ213" s="115"/>
      <c r="CK213" s="116"/>
      <c r="CL213" s="115"/>
      <c r="CM213" s="115"/>
      <c r="CN213" s="115"/>
      <c r="CO213" s="116"/>
      <c r="CP213" s="115"/>
      <c r="CQ213" s="116"/>
      <c r="CR213" s="115"/>
      <c r="CS213" s="116"/>
      <c r="CT213" s="115"/>
      <c r="CU213" s="116"/>
      <c r="CV213" s="115"/>
      <c r="CW213" s="116"/>
      <c r="CX213" s="123"/>
      <c r="CY213" s="115"/>
      <c r="CZ213" s="115"/>
      <c r="DA213" s="124"/>
      <c r="DB213" s="115"/>
      <c r="DC213" s="116"/>
      <c r="DD213" s="125"/>
      <c r="DE213" s="115"/>
      <c r="DF213" s="115"/>
      <c r="DG213" s="146"/>
      <c r="DH213" s="115"/>
      <c r="DI213" s="116"/>
      <c r="DJ213" s="115"/>
      <c r="DK213" s="124"/>
      <c r="DL213" s="124"/>
      <c r="DM213" s="124"/>
      <c r="DN213" s="116">
        <f t="shared" si="572"/>
        <v>81</v>
      </c>
      <c r="DO213" s="116">
        <f t="shared" si="572"/>
        <v>20379178.140845921</v>
      </c>
    </row>
    <row r="214" spans="1:120" s="37" customFormat="1" ht="60" x14ac:dyDescent="0.25">
      <c r="A214" s="89"/>
      <c r="B214" s="109" t="s">
        <v>518</v>
      </c>
      <c r="C214" s="206" t="s">
        <v>519</v>
      </c>
      <c r="D214" s="208" t="s">
        <v>520</v>
      </c>
      <c r="E214" s="93">
        <v>24257</v>
      </c>
      <c r="F214" s="101">
        <v>19.91</v>
      </c>
      <c r="G214" s="131">
        <v>1</v>
      </c>
      <c r="H214" s="101"/>
      <c r="I214" s="101">
        <v>19.91</v>
      </c>
      <c r="J214" s="101"/>
      <c r="K214" s="145">
        <v>2.1499999999999998E-2</v>
      </c>
      <c r="L214" s="113">
        <v>1.4</v>
      </c>
      <c r="M214" s="113">
        <v>1.68</v>
      </c>
      <c r="N214" s="113">
        <v>2.23</v>
      </c>
      <c r="O214" s="114">
        <v>2.57</v>
      </c>
      <c r="P214" s="115"/>
      <c r="Q214" s="146"/>
      <c r="R214" s="115"/>
      <c r="S214" s="146"/>
      <c r="T214" s="115"/>
      <c r="U214" s="146"/>
      <c r="V214" s="115"/>
      <c r="W214" s="146"/>
      <c r="X214" s="115">
        <v>17</v>
      </c>
      <c r="Y214" s="146">
        <f>(X214*$E214*$F214*((1-$K214)+$K214*$L214*$Y$13*$G214))</f>
        <v>8379726.6965456</v>
      </c>
      <c r="Z214" s="146"/>
      <c r="AA214" s="146"/>
      <c r="AB214" s="115"/>
      <c r="AC214" s="146"/>
      <c r="AD214" s="115"/>
      <c r="AE214" s="116"/>
      <c r="AF214" s="115"/>
      <c r="AG214" s="146"/>
      <c r="AH214" s="115"/>
      <c r="AI214" s="116"/>
      <c r="AJ214" s="144"/>
      <c r="AK214" s="146"/>
      <c r="AL214" s="115"/>
      <c r="AM214" s="146"/>
      <c r="AN214" s="115"/>
      <c r="AO214" s="146"/>
      <c r="AP214" s="115"/>
      <c r="AQ214" s="146"/>
      <c r="AR214" s="121"/>
      <c r="AS214" s="146"/>
      <c r="AT214" s="115"/>
      <c r="AU214" s="146"/>
      <c r="AV214" s="115"/>
      <c r="AW214" s="116"/>
      <c r="AX214" s="115"/>
      <c r="AY214" s="115"/>
      <c r="AZ214" s="115"/>
      <c r="BA214" s="116"/>
      <c r="BB214" s="115"/>
      <c r="BC214" s="116"/>
      <c r="BD214" s="115"/>
      <c r="BE214" s="116"/>
      <c r="BF214" s="115"/>
      <c r="BG214" s="116"/>
      <c r="BH214" s="115"/>
      <c r="BI214" s="116"/>
      <c r="BJ214" s="115"/>
      <c r="BK214" s="116"/>
      <c r="BL214" s="115"/>
      <c r="BM214" s="116"/>
      <c r="BN214" s="115"/>
      <c r="BO214" s="116"/>
      <c r="BP214" s="115"/>
      <c r="BQ214" s="116"/>
      <c r="BR214" s="115"/>
      <c r="BS214" s="116"/>
      <c r="BT214" s="115"/>
      <c r="BU214" s="116"/>
      <c r="BV214" s="115"/>
      <c r="BW214" s="124"/>
      <c r="BX214" s="115"/>
      <c r="BY214" s="116"/>
      <c r="BZ214" s="115"/>
      <c r="CA214" s="116"/>
      <c r="CB214" s="115"/>
      <c r="CC214" s="116"/>
      <c r="CD214" s="115"/>
      <c r="CE214" s="116"/>
      <c r="CF214" s="115"/>
      <c r="CG214" s="116"/>
      <c r="CH214" s="115"/>
      <c r="CI214" s="116"/>
      <c r="CJ214" s="115"/>
      <c r="CK214" s="116"/>
      <c r="CL214" s="115"/>
      <c r="CM214" s="115"/>
      <c r="CN214" s="115"/>
      <c r="CO214" s="116"/>
      <c r="CP214" s="115"/>
      <c r="CQ214" s="116"/>
      <c r="CR214" s="115"/>
      <c r="CS214" s="116"/>
      <c r="CT214" s="115"/>
      <c r="CU214" s="116"/>
      <c r="CV214" s="115"/>
      <c r="CW214" s="116"/>
      <c r="CX214" s="123"/>
      <c r="CY214" s="115"/>
      <c r="CZ214" s="115"/>
      <c r="DA214" s="124"/>
      <c r="DB214" s="115"/>
      <c r="DC214" s="116"/>
      <c r="DD214" s="125"/>
      <c r="DE214" s="115"/>
      <c r="DF214" s="115"/>
      <c r="DG214" s="146"/>
      <c r="DH214" s="115"/>
      <c r="DI214" s="116"/>
      <c r="DJ214" s="115"/>
      <c r="DK214" s="124"/>
      <c r="DL214" s="124"/>
      <c r="DM214" s="124"/>
      <c r="DN214" s="116">
        <f t="shared" si="572"/>
        <v>17</v>
      </c>
      <c r="DO214" s="116">
        <f t="shared" si="572"/>
        <v>8379726.6965456</v>
      </c>
    </row>
    <row r="215" spans="1:120" s="37" customFormat="1" ht="45" customHeight="1" x14ac:dyDescent="0.25">
      <c r="A215" s="89"/>
      <c r="B215" s="109">
        <v>172</v>
      </c>
      <c r="C215" s="206" t="s">
        <v>521</v>
      </c>
      <c r="D215" s="208" t="s">
        <v>522</v>
      </c>
      <c r="E215" s="93">
        <v>24257</v>
      </c>
      <c r="F215" s="207">
        <v>13.86</v>
      </c>
      <c r="G215" s="131">
        <v>1</v>
      </c>
      <c r="H215" s="101"/>
      <c r="I215" s="101"/>
      <c r="J215" s="101"/>
      <c r="K215" s="145">
        <v>1.55E-2</v>
      </c>
      <c r="L215" s="113">
        <v>1.4</v>
      </c>
      <c r="M215" s="113">
        <v>1.68</v>
      </c>
      <c r="N215" s="113">
        <v>2.23</v>
      </c>
      <c r="O215" s="114">
        <v>2.57</v>
      </c>
      <c r="P215" s="115"/>
      <c r="Q215" s="146"/>
      <c r="R215" s="115"/>
      <c r="S215" s="146"/>
      <c r="T215" s="115"/>
      <c r="U215" s="146">
        <f>(T215*$E215*$F215*((1-$K215)+$K215*$L215*$U$13*G215))</f>
        <v>0</v>
      </c>
      <c r="V215" s="115"/>
      <c r="W215" s="146">
        <f>(V215*$E215*$F215*((1-$K215)+$K215*$L215*$W$13*G215))</f>
        <v>0</v>
      </c>
      <c r="X215" s="115">
        <v>48</v>
      </c>
      <c r="Y215" s="146">
        <f>(X215*$E215*$F215*((1-$K215)+$K215*$L215*$Y$13*$G215))</f>
        <v>16377825.890764799</v>
      </c>
      <c r="Z215" s="146"/>
      <c r="AA215" s="146"/>
      <c r="AB215" s="115"/>
      <c r="AC215" s="146">
        <f>(AB215*$E215*$F215*((1-$K215)+$K215*$L215*$AC$13*G215))</f>
        <v>0</v>
      </c>
      <c r="AD215" s="115"/>
      <c r="AE215" s="116"/>
      <c r="AF215" s="115"/>
      <c r="AG215" s="146">
        <f>(AF215*$E215*$F215*((1-$K215)+$K215*$L215*$AG$13*G215))</f>
        <v>0</v>
      </c>
      <c r="AH215" s="115"/>
      <c r="AI215" s="116"/>
      <c r="AJ215" s="144"/>
      <c r="AK215" s="146">
        <f>(AJ215*$E215*$F215*((1-$K215)+$K215*$L215*$AK$13*G215))</f>
        <v>0</v>
      </c>
      <c r="AL215" s="115"/>
      <c r="AM215" s="146">
        <f>(AL215*$E215*$F215*((1-$K215)+$K215*$L215*$AM$13*G215))</f>
        <v>0</v>
      </c>
      <c r="AN215" s="115"/>
      <c r="AO215" s="146">
        <f>(AN215*$E215*$F215*((1-$K215)+$K215*$L215*$AO$13*G215))</f>
        <v>0</v>
      </c>
      <c r="AP215" s="115"/>
      <c r="AQ215" s="146">
        <f>(AP215*$E215*$F215*((1-$K215)+$K215*$M215*$AQ$13*G215))</f>
        <v>0</v>
      </c>
      <c r="AR215" s="121">
        <v>42</v>
      </c>
      <c r="AS215" s="146">
        <f t="shared" ref="AS215:AS223" si="583">(AR215*$E215*$F215*((1-$K215)+$K215*$M215*$AS$13*G215))</f>
        <v>14416393.720307039</v>
      </c>
      <c r="AT215" s="115"/>
      <c r="AU215" s="146">
        <f>(AT215*$E215*$F215*((1-$K215)+$K215*$M215*$AU$13*G215))</f>
        <v>0</v>
      </c>
      <c r="AV215" s="115"/>
      <c r="AW215" s="116"/>
      <c r="AX215" s="115"/>
      <c r="AY215" s="115"/>
      <c r="AZ215" s="115"/>
      <c r="BA215" s="116"/>
      <c r="BB215" s="115"/>
      <c r="BC215" s="116"/>
      <c r="BD215" s="115"/>
      <c r="BE215" s="116"/>
      <c r="BF215" s="115"/>
      <c r="BG215" s="116"/>
      <c r="BH215" s="115"/>
      <c r="BI215" s="116"/>
      <c r="BJ215" s="115"/>
      <c r="BK215" s="116"/>
      <c r="BL215" s="115"/>
      <c r="BM215" s="116"/>
      <c r="BN215" s="115"/>
      <c r="BO215" s="116"/>
      <c r="BP215" s="115"/>
      <c r="BQ215" s="116"/>
      <c r="BR215" s="115"/>
      <c r="BS215" s="116"/>
      <c r="BT215" s="115"/>
      <c r="BU215" s="116"/>
      <c r="BV215" s="115"/>
      <c r="BW215" s="124"/>
      <c r="BX215" s="115"/>
      <c r="BY215" s="116"/>
      <c r="BZ215" s="115"/>
      <c r="CA215" s="116"/>
      <c r="CB215" s="115"/>
      <c r="CC215" s="116"/>
      <c r="CD215" s="115"/>
      <c r="CE215" s="116"/>
      <c r="CF215" s="115"/>
      <c r="CG215" s="116"/>
      <c r="CH215" s="115"/>
      <c r="CI215" s="116"/>
      <c r="CJ215" s="115"/>
      <c r="CK215" s="116"/>
      <c r="CL215" s="115"/>
      <c r="CM215" s="115"/>
      <c r="CN215" s="115"/>
      <c r="CO215" s="116"/>
      <c r="CP215" s="115"/>
      <c r="CQ215" s="116"/>
      <c r="CR215" s="115"/>
      <c r="CS215" s="116"/>
      <c r="CT215" s="115"/>
      <c r="CU215" s="116"/>
      <c r="CV215" s="115"/>
      <c r="CW215" s="116"/>
      <c r="CX215" s="123"/>
      <c r="CY215" s="115"/>
      <c r="CZ215" s="115"/>
      <c r="DA215" s="124"/>
      <c r="DB215" s="115"/>
      <c r="DC215" s="116"/>
      <c r="DD215" s="125"/>
      <c r="DE215" s="115"/>
      <c r="DF215" s="115"/>
      <c r="DG215" s="146"/>
      <c r="DH215" s="115"/>
      <c r="DI215" s="116"/>
      <c r="DJ215" s="115"/>
      <c r="DK215" s="124"/>
      <c r="DL215" s="124"/>
      <c r="DM215" s="124"/>
      <c r="DN215" s="116">
        <f t="shared" si="572"/>
        <v>90</v>
      </c>
      <c r="DO215" s="116">
        <f t="shared" si="572"/>
        <v>30794219.61107184</v>
      </c>
    </row>
    <row r="216" spans="1:120" s="37" customFormat="1" ht="60" x14ac:dyDescent="0.25">
      <c r="A216" s="89"/>
      <c r="B216" s="109" t="s">
        <v>523</v>
      </c>
      <c r="C216" s="206" t="s">
        <v>524</v>
      </c>
      <c r="D216" s="208" t="s">
        <v>525</v>
      </c>
      <c r="E216" s="93">
        <v>24257</v>
      </c>
      <c r="F216" s="207">
        <v>13.52</v>
      </c>
      <c r="G216" s="131">
        <v>1</v>
      </c>
      <c r="H216" s="101"/>
      <c r="I216" s="101"/>
      <c r="J216" s="101"/>
      <c r="K216" s="145">
        <v>1.55E-2</v>
      </c>
      <c r="L216" s="113">
        <v>1.4</v>
      </c>
      <c r="M216" s="113">
        <v>1.68</v>
      </c>
      <c r="N216" s="113">
        <v>2.23</v>
      </c>
      <c r="O216" s="114">
        <v>2.57</v>
      </c>
      <c r="P216" s="115"/>
      <c r="Q216" s="146"/>
      <c r="R216" s="115"/>
      <c r="S216" s="146"/>
      <c r="T216" s="115"/>
      <c r="U216" s="146"/>
      <c r="V216" s="115"/>
      <c r="W216" s="146"/>
      <c r="X216" s="115">
        <v>40</v>
      </c>
      <c r="Y216" s="146">
        <f>(X216*$E216*$F216*((1-$K216)+$K216*$L216*$Y$13*$G216))</f>
        <v>13313384.201727999</v>
      </c>
      <c r="Z216" s="146"/>
      <c r="AA216" s="146"/>
      <c r="AB216" s="115"/>
      <c r="AC216" s="146"/>
      <c r="AD216" s="115"/>
      <c r="AE216" s="116"/>
      <c r="AF216" s="115"/>
      <c r="AG216" s="146"/>
      <c r="AH216" s="115"/>
      <c r="AI216" s="116"/>
      <c r="AJ216" s="144"/>
      <c r="AK216" s="146"/>
      <c r="AL216" s="115"/>
      <c r="AM216" s="146"/>
      <c r="AN216" s="115"/>
      <c r="AO216" s="146"/>
      <c r="AP216" s="115"/>
      <c r="AQ216" s="146"/>
      <c r="AR216" s="121">
        <v>12</v>
      </c>
      <c r="AS216" s="146">
        <f t="shared" si="583"/>
        <v>4017927.0892300797</v>
      </c>
      <c r="AT216" s="115"/>
      <c r="AU216" s="146"/>
      <c r="AV216" s="115"/>
      <c r="AW216" s="116"/>
      <c r="AX216" s="115"/>
      <c r="AY216" s="115"/>
      <c r="AZ216" s="115"/>
      <c r="BA216" s="116"/>
      <c r="BB216" s="115"/>
      <c r="BC216" s="116"/>
      <c r="BD216" s="115"/>
      <c r="BE216" s="116"/>
      <c r="BF216" s="115"/>
      <c r="BG216" s="116"/>
      <c r="BH216" s="115"/>
      <c r="BI216" s="116"/>
      <c r="BJ216" s="115"/>
      <c r="BK216" s="116"/>
      <c r="BL216" s="115"/>
      <c r="BM216" s="116"/>
      <c r="BN216" s="115"/>
      <c r="BO216" s="116"/>
      <c r="BP216" s="115"/>
      <c r="BQ216" s="116"/>
      <c r="BR216" s="115"/>
      <c r="BS216" s="116"/>
      <c r="BT216" s="115"/>
      <c r="BU216" s="116"/>
      <c r="BV216" s="115"/>
      <c r="BW216" s="124"/>
      <c r="BX216" s="115"/>
      <c r="BY216" s="116"/>
      <c r="BZ216" s="115"/>
      <c r="CA216" s="116"/>
      <c r="CB216" s="115"/>
      <c r="CC216" s="116"/>
      <c r="CD216" s="115"/>
      <c r="CE216" s="116"/>
      <c r="CF216" s="115"/>
      <c r="CG216" s="116"/>
      <c r="CH216" s="115"/>
      <c r="CI216" s="116"/>
      <c r="CJ216" s="115"/>
      <c r="CK216" s="116"/>
      <c r="CL216" s="115"/>
      <c r="CM216" s="115"/>
      <c r="CN216" s="115"/>
      <c r="CO216" s="116"/>
      <c r="CP216" s="115"/>
      <c r="CQ216" s="116"/>
      <c r="CR216" s="115"/>
      <c r="CS216" s="116"/>
      <c r="CT216" s="115"/>
      <c r="CU216" s="116"/>
      <c r="CV216" s="115"/>
      <c r="CW216" s="116"/>
      <c r="CX216" s="123"/>
      <c r="CY216" s="115"/>
      <c r="CZ216" s="115"/>
      <c r="DA216" s="124"/>
      <c r="DB216" s="115"/>
      <c r="DC216" s="116"/>
      <c r="DD216" s="125"/>
      <c r="DE216" s="115"/>
      <c r="DF216" s="115"/>
      <c r="DG216" s="146"/>
      <c r="DH216" s="115"/>
      <c r="DI216" s="116"/>
      <c r="DJ216" s="115"/>
      <c r="DK216" s="124"/>
      <c r="DL216" s="124"/>
      <c r="DM216" s="124"/>
      <c r="DN216" s="116">
        <f t="shared" si="572"/>
        <v>52</v>
      </c>
      <c r="DO216" s="116">
        <f t="shared" si="572"/>
        <v>17331311.29095808</v>
      </c>
    </row>
    <row r="217" spans="1:120" s="37" customFormat="1" ht="60" x14ac:dyDescent="0.25">
      <c r="A217" s="89"/>
      <c r="B217" s="109" t="s">
        <v>526</v>
      </c>
      <c r="C217" s="206" t="s">
        <v>527</v>
      </c>
      <c r="D217" s="208" t="s">
        <v>528</v>
      </c>
      <c r="E217" s="93">
        <v>24257</v>
      </c>
      <c r="F217" s="207">
        <v>14.75</v>
      </c>
      <c r="G217" s="131">
        <v>1</v>
      </c>
      <c r="H217" s="101"/>
      <c r="I217" s="101"/>
      <c r="J217" s="101"/>
      <c r="K217" s="145">
        <v>1.55E-2</v>
      </c>
      <c r="L217" s="113">
        <v>1.4</v>
      </c>
      <c r="M217" s="113">
        <v>1.68</v>
      </c>
      <c r="N217" s="113">
        <v>2.23</v>
      </c>
      <c r="O217" s="114">
        <v>2.57</v>
      </c>
      <c r="P217" s="115"/>
      <c r="Q217" s="146"/>
      <c r="R217" s="115"/>
      <c r="S217" s="146"/>
      <c r="T217" s="115"/>
      <c r="U217" s="146"/>
      <c r="V217" s="115"/>
      <c r="W217" s="146"/>
      <c r="X217" s="115">
        <v>12</v>
      </c>
      <c r="Y217" s="146">
        <f>(X217*$E217*$F217*((1-$K217)+$K217*$L217*$Y$13*$G217))</f>
        <v>4357376.11632</v>
      </c>
      <c r="Z217" s="146"/>
      <c r="AA217" s="146"/>
      <c r="AB217" s="115"/>
      <c r="AC217" s="146"/>
      <c r="AD217" s="115"/>
      <c r="AE217" s="116"/>
      <c r="AF217" s="115"/>
      <c r="AG217" s="146"/>
      <c r="AH217" s="115"/>
      <c r="AI217" s="116"/>
      <c r="AJ217" s="144"/>
      <c r="AK217" s="146"/>
      <c r="AL217" s="115"/>
      <c r="AM217" s="146"/>
      <c r="AN217" s="115"/>
      <c r="AO217" s="146"/>
      <c r="AP217" s="115"/>
      <c r="AQ217" s="146"/>
      <c r="AR217" s="121">
        <v>20</v>
      </c>
      <c r="AS217" s="146">
        <f t="shared" si="583"/>
        <v>7305772.2591399997</v>
      </c>
      <c r="AT217" s="115"/>
      <c r="AU217" s="146"/>
      <c r="AV217" s="115"/>
      <c r="AW217" s="116"/>
      <c r="AX217" s="115"/>
      <c r="AY217" s="115"/>
      <c r="AZ217" s="115"/>
      <c r="BA217" s="116"/>
      <c r="BB217" s="115"/>
      <c r="BC217" s="116"/>
      <c r="BD217" s="115"/>
      <c r="BE217" s="116"/>
      <c r="BF217" s="115"/>
      <c r="BG217" s="116"/>
      <c r="BH217" s="115"/>
      <c r="BI217" s="116"/>
      <c r="BJ217" s="115"/>
      <c r="BK217" s="116"/>
      <c r="BL217" s="115"/>
      <c r="BM217" s="116"/>
      <c r="BN217" s="115"/>
      <c r="BO217" s="116"/>
      <c r="BP217" s="115"/>
      <c r="BQ217" s="116"/>
      <c r="BR217" s="115"/>
      <c r="BS217" s="116"/>
      <c r="BT217" s="115"/>
      <c r="BU217" s="116"/>
      <c r="BV217" s="115"/>
      <c r="BW217" s="124"/>
      <c r="BX217" s="115"/>
      <c r="BY217" s="116"/>
      <c r="BZ217" s="115"/>
      <c r="CA217" s="116"/>
      <c r="CB217" s="115"/>
      <c r="CC217" s="116"/>
      <c r="CD217" s="115"/>
      <c r="CE217" s="116"/>
      <c r="CF217" s="115"/>
      <c r="CG217" s="116"/>
      <c r="CH217" s="115"/>
      <c r="CI217" s="116"/>
      <c r="CJ217" s="115"/>
      <c r="CK217" s="116"/>
      <c r="CL217" s="115"/>
      <c r="CM217" s="115"/>
      <c r="CN217" s="115"/>
      <c r="CO217" s="116"/>
      <c r="CP217" s="115"/>
      <c r="CQ217" s="116"/>
      <c r="CR217" s="115"/>
      <c r="CS217" s="116"/>
      <c r="CT217" s="115"/>
      <c r="CU217" s="116"/>
      <c r="CV217" s="115"/>
      <c r="CW217" s="116"/>
      <c r="CX217" s="123"/>
      <c r="CY217" s="115"/>
      <c r="CZ217" s="115"/>
      <c r="DA217" s="124"/>
      <c r="DB217" s="115"/>
      <c r="DC217" s="116"/>
      <c r="DD217" s="125"/>
      <c r="DE217" s="115"/>
      <c r="DF217" s="115"/>
      <c r="DG217" s="146"/>
      <c r="DH217" s="115"/>
      <c r="DI217" s="116"/>
      <c r="DJ217" s="115"/>
      <c r="DK217" s="124"/>
      <c r="DL217" s="124"/>
      <c r="DM217" s="124"/>
      <c r="DN217" s="116">
        <f t="shared" si="572"/>
        <v>32</v>
      </c>
      <c r="DO217" s="116">
        <f t="shared" si="572"/>
        <v>11663148.375459999</v>
      </c>
    </row>
    <row r="218" spans="1:120" s="37" customFormat="1" ht="60" x14ac:dyDescent="0.25">
      <c r="A218" s="89"/>
      <c r="B218" s="109" t="s">
        <v>529</v>
      </c>
      <c r="C218" s="206" t="s">
        <v>530</v>
      </c>
      <c r="D218" s="208" t="s">
        <v>531</v>
      </c>
      <c r="E218" s="93">
        <v>24257</v>
      </c>
      <c r="F218" s="207">
        <v>18.920000000000002</v>
      </c>
      <c r="G218" s="131">
        <v>1</v>
      </c>
      <c r="H218" s="101"/>
      <c r="I218" s="101"/>
      <c r="J218" s="101"/>
      <c r="K218" s="145">
        <v>1.55E-2</v>
      </c>
      <c r="L218" s="113">
        <v>1.4</v>
      </c>
      <c r="M218" s="113">
        <v>1.68</v>
      </c>
      <c r="N218" s="113">
        <v>2.23</v>
      </c>
      <c r="O218" s="114">
        <v>2.57</v>
      </c>
      <c r="P218" s="115"/>
      <c r="Q218" s="146"/>
      <c r="R218" s="115"/>
      <c r="S218" s="146"/>
      <c r="T218" s="115"/>
      <c r="U218" s="146"/>
      <c r="V218" s="115"/>
      <c r="W218" s="146"/>
      <c r="X218" s="115">
        <v>10</v>
      </c>
      <c r="Y218" s="146">
        <f>(X218*$E218*$F218*((1-$K218)+$K218*$L218*$Y$13*$G218))</f>
        <v>4657715.0350720007</v>
      </c>
      <c r="Z218" s="146"/>
      <c r="AA218" s="146"/>
      <c r="AB218" s="115"/>
      <c r="AC218" s="146"/>
      <c r="AD218" s="115"/>
      <c r="AE218" s="116"/>
      <c r="AF218" s="115"/>
      <c r="AG218" s="146"/>
      <c r="AH218" s="115"/>
      <c r="AI218" s="116"/>
      <c r="AJ218" s="144"/>
      <c r="AK218" s="146"/>
      <c r="AL218" s="115"/>
      <c r="AM218" s="146"/>
      <c r="AN218" s="115"/>
      <c r="AO218" s="146"/>
      <c r="AP218" s="115"/>
      <c r="AQ218" s="146"/>
      <c r="AR218" s="121">
        <v>56</v>
      </c>
      <c r="AS218" s="146">
        <f t="shared" si="583"/>
        <v>26239362.115267839</v>
      </c>
      <c r="AT218" s="115"/>
      <c r="AU218" s="146"/>
      <c r="AV218" s="115"/>
      <c r="AW218" s="116"/>
      <c r="AX218" s="115"/>
      <c r="AY218" s="115"/>
      <c r="AZ218" s="115"/>
      <c r="BA218" s="116"/>
      <c r="BB218" s="115"/>
      <c r="BC218" s="116"/>
      <c r="BD218" s="115"/>
      <c r="BE218" s="116"/>
      <c r="BF218" s="115"/>
      <c r="BG218" s="116"/>
      <c r="BH218" s="115"/>
      <c r="BI218" s="116"/>
      <c r="BJ218" s="115"/>
      <c r="BK218" s="116"/>
      <c r="BL218" s="115"/>
      <c r="BM218" s="116"/>
      <c r="BN218" s="115"/>
      <c r="BO218" s="116"/>
      <c r="BP218" s="115"/>
      <c r="BQ218" s="116"/>
      <c r="BR218" s="115"/>
      <c r="BS218" s="116"/>
      <c r="BT218" s="115"/>
      <c r="BU218" s="116"/>
      <c r="BV218" s="115"/>
      <c r="BW218" s="124"/>
      <c r="BX218" s="115"/>
      <c r="BY218" s="116"/>
      <c r="BZ218" s="115"/>
      <c r="CA218" s="116"/>
      <c r="CB218" s="115"/>
      <c r="CC218" s="116"/>
      <c r="CD218" s="115"/>
      <c r="CE218" s="116"/>
      <c r="CF218" s="115"/>
      <c r="CG218" s="116"/>
      <c r="CH218" s="115"/>
      <c r="CI218" s="116"/>
      <c r="CJ218" s="115"/>
      <c r="CK218" s="116"/>
      <c r="CL218" s="115"/>
      <c r="CM218" s="115"/>
      <c r="CN218" s="115"/>
      <c r="CO218" s="116"/>
      <c r="CP218" s="115"/>
      <c r="CQ218" s="116"/>
      <c r="CR218" s="115"/>
      <c r="CS218" s="116"/>
      <c r="CT218" s="115"/>
      <c r="CU218" s="116"/>
      <c r="CV218" s="115"/>
      <c r="CW218" s="116"/>
      <c r="CX218" s="123"/>
      <c r="CY218" s="115"/>
      <c r="CZ218" s="115"/>
      <c r="DA218" s="124"/>
      <c r="DB218" s="115"/>
      <c r="DC218" s="116"/>
      <c r="DD218" s="125"/>
      <c r="DE218" s="115"/>
      <c r="DF218" s="115"/>
      <c r="DG218" s="146"/>
      <c r="DH218" s="115"/>
      <c r="DI218" s="116"/>
      <c r="DJ218" s="115"/>
      <c r="DK218" s="124"/>
      <c r="DL218" s="124"/>
      <c r="DM218" s="124"/>
      <c r="DN218" s="116">
        <f t="shared" si="572"/>
        <v>66</v>
      </c>
      <c r="DO218" s="116">
        <f t="shared" si="572"/>
        <v>30897077.150339842</v>
      </c>
    </row>
    <row r="219" spans="1:120" s="37" customFormat="1" ht="45" customHeight="1" x14ac:dyDescent="0.25">
      <c r="A219" s="89"/>
      <c r="B219" s="109">
        <v>173</v>
      </c>
      <c r="C219" s="209" t="s">
        <v>532</v>
      </c>
      <c r="D219" s="210" t="s">
        <v>533</v>
      </c>
      <c r="E219" s="93">
        <v>24257</v>
      </c>
      <c r="F219" s="207">
        <v>17.2</v>
      </c>
      <c r="G219" s="131">
        <v>1</v>
      </c>
      <c r="H219" s="101"/>
      <c r="I219" s="101"/>
      <c r="J219" s="101"/>
      <c r="K219" s="145">
        <v>1.1900000000000001E-2</v>
      </c>
      <c r="L219" s="113">
        <v>1.4</v>
      </c>
      <c r="M219" s="113">
        <v>1.68</v>
      </c>
      <c r="N219" s="113">
        <v>2.23</v>
      </c>
      <c r="O219" s="114">
        <v>2.57</v>
      </c>
      <c r="P219" s="115"/>
      <c r="Q219" s="146"/>
      <c r="R219" s="115"/>
      <c r="S219" s="146"/>
      <c r="T219" s="115"/>
      <c r="U219" s="146">
        <f>(T219*$E219*$F219*((1-$K219)+$K219*$L219*$U$13*G219))</f>
        <v>0</v>
      </c>
      <c r="V219" s="115"/>
      <c r="W219" s="146">
        <f>(V219*$E219*$F219*((1-$K219)+$K219*$L219*$W$13*G219))</f>
        <v>0</v>
      </c>
      <c r="X219" s="115">
        <v>67</v>
      </c>
      <c r="Y219" s="146">
        <f>(X219*$E219*$F219*((1-$K219)+$K219*$L219*$Y$13*G219))</f>
        <v>28273110.631923195</v>
      </c>
      <c r="Z219" s="146"/>
      <c r="AA219" s="146"/>
      <c r="AB219" s="115"/>
      <c r="AC219" s="146">
        <f>(AB219*$E219*$F219*((1-$K219)+$K219*$L219*$AC$13*G219))</f>
        <v>0</v>
      </c>
      <c r="AD219" s="115"/>
      <c r="AE219" s="116"/>
      <c r="AF219" s="115"/>
      <c r="AG219" s="146">
        <f>(AF219*$E219*$F219*((1-$K219)+$K219*$L219*$AG$13*G219))</f>
        <v>0</v>
      </c>
      <c r="AH219" s="115"/>
      <c r="AI219" s="116"/>
      <c r="AJ219" s="144"/>
      <c r="AK219" s="146">
        <f>(AJ219*$E219*$F219*((1-$K219)+$K219*$L219*$AK$13*G219))</f>
        <v>0</v>
      </c>
      <c r="AL219" s="115"/>
      <c r="AM219" s="146">
        <f>(AL219*$E219*$F219*((1-$K219)+$K219*$L219*$AM$13*G219))</f>
        <v>0</v>
      </c>
      <c r="AN219" s="115"/>
      <c r="AO219" s="146">
        <f>(AN219*$E219*$F219*((1-$K219)+$K219*$L219*$AO$13*G219))</f>
        <v>0</v>
      </c>
      <c r="AP219" s="115"/>
      <c r="AQ219" s="146">
        <f>(AP219*$E219*$F219*((1-$K219)+$K219*$M219*$AQ$13*G219))</f>
        <v>0</v>
      </c>
      <c r="AR219" s="121">
        <v>56</v>
      </c>
      <c r="AS219" s="146">
        <f t="shared" si="583"/>
        <v>23740246.632005118</v>
      </c>
      <c r="AT219" s="115"/>
      <c r="AU219" s="146">
        <f>(AT219*$E219*$F219*((1-$K219)+$K219*$M219*$AU$13*G219))</f>
        <v>0</v>
      </c>
      <c r="AV219" s="115"/>
      <c r="AW219" s="116"/>
      <c r="AX219" s="115"/>
      <c r="AY219" s="115"/>
      <c r="AZ219" s="115"/>
      <c r="BA219" s="116"/>
      <c r="BB219" s="115"/>
      <c r="BC219" s="116"/>
      <c r="BD219" s="115"/>
      <c r="BE219" s="116"/>
      <c r="BF219" s="115"/>
      <c r="BG219" s="116"/>
      <c r="BH219" s="115"/>
      <c r="BI219" s="116"/>
      <c r="BJ219" s="115"/>
      <c r="BK219" s="116"/>
      <c r="BL219" s="115"/>
      <c r="BM219" s="116"/>
      <c r="BN219" s="115"/>
      <c r="BO219" s="116"/>
      <c r="BP219" s="115"/>
      <c r="BQ219" s="116"/>
      <c r="BR219" s="115"/>
      <c r="BS219" s="116"/>
      <c r="BT219" s="115"/>
      <c r="BU219" s="116"/>
      <c r="BV219" s="115"/>
      <c r="BW219" s="124"/>
      <c r="BX219" s="115"/>
      <c r="BY219" s="116"/>
      <c r="BZ219" s="115"/>
      <c r="CA219" s="116"/>
      <c r="CB219" s="115"/>
      <c r="CC219" s="116"/>
      <c r="CD219" s="115"/>
      <c r="CE219" s="116"/>
      <c r="CF219" s="115"/>
      <c r="CG219" s="116"/>
      <c r="CH219" s="115"/>
      <c r="CI219" s="116"/>
      <c r="CJ219" s="115"/>
      <c r="CK219" s="116"/>
      <c r="CL219" s="115"/>
      <c r="CM219" s="115"/>
      <c r="CN219" s="115"/>
      <c r="CO219" s="116"/>
      <c r="CP219" s="115"/>
      <c r="CQ219" s="116"/>
      <c r="CR219" s="115"/>
      <c r="CS219" s="116"/>
      <c r="CT219" s="115"/>
      <c r="CU219" s="116"/>
      <c r="CV219" s="115"/>
      <c r="CW219" s="116"/>
      <c r="CX219" s="123"/>
      <c r="CY219" s="115"/>
      <c r="CZ219" s="115"/>
      <c r="DA219" s="124"/>
      <c r="DB219" s="115"/>
      <c r="DC219" s="116"/>
      <c r="DD219" s="125"/>
      <c r="DE219" s="115"/>
      <c r="DF219" s="115"/>
      <c r="DG219" s="146"/>
      <c r="DH219" s="115"/>
      <c r="DI219" s="116"/>
      <c r="DJ219" s="115"/>
      <c r="DK219" s="124"/>
      <c r="DL219" s="124"/>
      <c r="DM219" s="124"/>
      <c r="DN219" s="116">
        <f t="shared" si="572"/>
        <v>123</v>
      </c>
      <c r="DO219" s="116">
        <f t="shared" si="572"/>
        <v>52013357.263928309</v>
      </c>
    </row>
    <row r="220" spans="1:120" s="37" customFormat="1" ht="45" customHeight="1" x14ac:dyDescent="0.25">
      <c r="A220" s="89"/>
      <c r="B220" s="109" t="s">
        <v>534</v>
      </c>
      <c r="C220" s="209" t="s">
        <v>535</v>
      </c>
      <c r="D220" s="210" t="s">
        <v>536</v>
      </c>
      <c r="E220" s="93">
        <v>24257</v>
      </c>
      <c r="F220" s="207">
        <v>16.03</v>
      </c>
      <c r="G220" s="131">
        <v>1</v>
      </c>
      <c r="H220" s="101"/>
      <c r="I220" s="101"/>
      <c r="J220" s="101"/>
      <c r="K220" s="145">
        <v>1.1900000000000001E-2</v>
      </c>
      <c r="L220" s="113">
        <v>1.4</v>
      </c>
      <c r="M220" s="113">
        <v>1.68</v>
      </c>
      <c r="N220" s="113">
        <v>2.23</v>
      </c>
      <c r="O220" s="114">
        <v>2.57</v>
      </c>
      <c r="P220" s="115"/>
      <c r="Q220" s="146"/>
      <c r="R220" s="115"/>
      <c r="S220" s="146"/>
      <c r="T220" s="115"/>
      <c r="U220" s="146"/>
      <c r="V220" s="115"/>
      <c r="W220" s="146"/>
      <c r="X220" s="115">
        <v>20</v>
      </c>
      <c r="Y220" s="146">
        <f>(X220*$E220*$F220*((1-$K220)+$K220*$L220*$Y$13*G220))</f>
        <v>7865636.2969407989</v>
      </c>
      <c r="Z220" s="146"/>
      <c r="AA220" s="146"/>
      <c r="AB220" s="115"/>
      <c r="AC220" s="146"/>
      <c r="AD220" s="115"/>
      <c r="AE220" s="116"/>
      <c r="AF220" s="115"/>
      <c r="AG220" s="146"/>
      <c r="AH220" s="115"/>
      <c r="AI220" s="116"/>
      <c r="AJ220" s="144"/>
      <c r="AK220" s="146"/>
      <c r="AL220" s="115"/>
      <c r="AM220" s="146"/>
      <c r="AN220" s="115"/>
      <c r="AO220" s="146"/>
      <c r="AP220" s="115"/>
      <c r="AQ220" s="146"/>
      <c r="AR220" s="121">
        <v>18</v>
      </c>
      <c r="AS220" s="146">
        <f t="shared" si="583"/>
        <v>7111722.137872464</v>
      </c>
      <c r="AT220" s="115"/>
      <c r="AU220" s="146"/>
      <c r="AV220" s="115"/>
      <c r="AW220" s="116"/>
      <c r="AX220" s="115"/>
      <c r="AY220" s="115"/>
      <c r="AZ220" s="115"/>
      <c r="BA220" s="116"/>
      <c r="BB220" s="115"/>
      <c r="BC220" s="116"/>
      <c r="BD220" s="115"/>
      <c r="BE220" s="116"/>
      <c r="BF220" s="115"/>
      <c r="BG220" s="116"/>
      <c r="BH220" s="115"/>
      <c r="BI220" s="116"/>
      <c r="BJ220" s="115"/>
      <c r="BK220" s="116"/>
      <c r="BL220" s="115"/>
      <c r="BM220" s="116"/>
      <c r="BN220" s="115"/>
      <c r="BO220" s="116"/>
      <c r="BP220" s="115"/>
      <c r="BQ220" s="116"/>
      <c r="BR220" s="115"/>
      <c r="BS220" s="116"/>
      <c r="BT220" s="115"/>
      <c r="BU220" s="116"/>
      <c r="BV220" s="115"/>
      <c r="BW220" s="124"/>
      <c r="BX220" s="115"/>
      <c r="BY220" s="116"/>
      <c r="BZ220" s="115"/>
      <c r="CA220" s="116"/>
      <c r="CB220" s="115"/>
      <c r="CC220" s="116"/>
      <c r="CD220" s="115"/>
      <c r="CE220" s="116"/>
      <c r="CF220" s="115"/>
      <c r="CG220" s="116"/>
      <c r="CH220" s="115"/>
      <c r="CI220" s="116"/>
      <c r="CJ220" s="115"/>
      <c r="CK220" s="116"/>
      <c r="CL220" s="115"/>
      <c r="CM220" s="115"/>
      <c r="CN220" s="115"/>
      <c r="CO220" s="116"/>
      <c r="CP220" s="115"/>
      <c r="CQ220" s="116"/>
      <c r="CR220" s="115"/>
      <c r="CS220" s="116"/>
      <c r="CT220" s="115"/>
      <c r="CU220" s="116"/>
      <c r="CV220" s="115"/>
      <c r="CW220" s="116"/>
      <c r="CX220" s="123"/>
      <c r="CY220" s="115"/>
      <c r="CZ220" s="115"/>
      <c r="DA220" s="124"/>
      <c r="DB220" s="115"/>
      <c r="DC220" s="116"/>
      <c r="DD220" s="125"/>
      <c r="DE220" s="115"/>
      <c r="DF220" s="115"/>
      <c r="DG220" s="146"/>
      <c r="DH220" s="115"/>
      <c r="DI220" s="116"/>
      <c r="DJ220" s="115"/>
      <c r="DK220" s="124"/>
      <c r="DL220" s="124"/>
      <c r="DM220" s="124"/>
      <c r="DN220" s="116">
        <f t="shared" si="572"/>
        <v>38</v>
      </c>
      <c r="DO220" s="116">
        <f t="shared" si="572"/>
        <v>14977358.434813263</v>
      </c>
    </row>
    <row r="221" spans="1:120" s="37" customFormat="1" ht="45" customHeight="1" x14ac:dyDescent="0.25">
      <c r="A221" s="89"/>
      <c r="B221" s="109" t="s">
        <v>537</v>
      </c>
      <c r="C221" s="209" t="s">
        <v>538</v>
      </c>
      <c r="D221" s="210" t="s">
        <v>539</v>
      </c>
      <c r="E221" s="93">
        <v>24257</v>
      </c>
      <c r="F221" s="207">
        <v>20.03</v>
      </c>
      <c r="G221" s="131">
        <v>1</v>
      </c>
      <c r="H221" s="101"/>
      <c r="I221" s="101"/>
      <c r="J221" s="101"/>
      <c r="K221" s="145">
        <v>1.1900000000000001E-2</v>
      </c>
      <c r="L221" s="113">
        <v>1.4</v>
      </c>
      <c r="M221" s="113">
        <v>1.68</v>
      </c>
      <c r="N221" s="113">
        <v>2.23</v>
      </c>
      <c r="O221" s="114">
        <v>2.57</v>
      </c>
      <c r="P221" s="115"/>
      <c r="Q221" s="146"/>
      <c r="R221" s="115"/>
      <c r="S221" s="146"/>
      <c r="T221" s="115"/>
      <c r="U221" s="146"/>
      <c r="V221" s="115"/>
      <c r="W221" s="146"/>
      <c r="X221" s="115">
        <v>60</v>
      </c>
      <c r="Y221" s="146">
        <f>(X221*$E221*$F221*((1-$K221)+$K221*$L221*$Y$13*G221))</f>
        <v>29485095.763142399</v>
      </c>
      <c r="Z221" s="146"/>
      <c r="AA221" s="146"/>
      <c r="AB221" s="115"/>
      <c r="AC221" s="146"/>
      <c r="AD221" s="115"/>
      <c r="AE221" s="116"/>
      <c r="AF221" s="115"/>
      <c r="AG221" s="146"/>
      <c r="AH221" s="115"/>
      <c r="AI221" s="116"/>
      <c r="AJ221" s="144"/>
      <c r="AK221" s="146"/>
      <c r="AL221" s="115"/>
      <c r="AM221" s="146"/>
      <c r="AN221" s="115"/>
      <c r="AO221" s="146"/>
      <c r="AP221" s="115"/>
      <c r="AQ221" s="146"/>
      <c r="AR221" s="121">
        <v>55</v>
      </c>
      <c r="AS221" s="146">
        <f t="shared" si="583"/>
        <v>27152660.612695638</v>
      </c>
      <c r="AT221" s="115"/>
      <c r="AU221" s="146"/>
      <c r="AV221" s="115"/>
      <c r="AW221" s="116"/>
      <c r="AX221" s="115"/>
      <c r="AY221" s="115"/>
      <c r="AZ221" s="115"/>
      <c r="BA221" s="116"/>
      <c r="BB221" s="115"/>
      <c r="BC221" s="116"/>
      <c r="BD221" s="115"/>
      <c r="BE221" s="116"/>
      <c r="BF221" s="115"/>
      <c r="BG221" s="116"/>
      <c r="BH221" s="115"/>
      <c r="BI221" s="116"/>
      <c r="BJ221" s="115"/>
      <c r="BK221" s="116"/>
      <c r="BL221" s="115"/>
      <c r="BM221" s="116"/>
      <c r="BN221" s="115"/>
      <c r="BO221" s="116"/>
      <c r="BP221" s="115"/>
      <c r="BQ221" s="116"/>
      <c r="BR221" s="115"/>
      <c r="BS221" s="116"/>
      <c r="BT221" s="115"/>
      <c r="BU221" s="116"/>
      <c r="BV221" s="115"/>
      <c r="BW221" s="124"/>
      <c r="BX221" s="115"/>
      <c r="BY221" s="116"/>
      <c r="BZ221" s="115"/>
      <c r="CA221" s="116"/>
      <c r="CB221" s="115"/>
      <c r="CC221" s="116"/>
      <c r="CD221" s="115"/>
      <c r="CE221" s="116"/>
      <c r="CF221" s="115"/>
      <c r="CG221" s="116"/>
      <c r="CH221" s="115"/>
      <c r="CI221" s="116"/>
      <c r="CJ221" s="115"/>
      <c r="CK221" s="116"/>
      <c r="CL221" s="115"/>
      <c r="CM221" s="115"/>
      <c r="CN221" s="115"/>
      <c r="CO221" s="116"/>
      <c r="CP221" s="115"/>
      <c r="CQ221" s="116"/>
      <c r="CR221" s="115"/>
      <c r="CS221" s="116"/>
      <c r="CT221" s="115"/>
      <c r="CU221" s="116"/>
      <c r="CV221" s="115"/>
      <c r="CW221" s="116"/>
      <c r="CX221" s="123"/>
      <c r="CY221" s="115"/>
      <c r="CZ221" s="115"/>
      <c r="DA221" s="124"/>
      <c r="DB221" s="115"/>
      <c r="DC221" s="116"/>
      <c r="DD221" s="125"/>
      <c r="DE221" s="115"/>
      <c r="DF221" s="115"/>
      <c r="DG221" s="146"/>
      <c r="DH221" s="115"/>
      <c r="DI221" s="116"/>
      <c r="DJ221" s="115"/>
      <c r="DK221" s="124"/>
      <c r="DL221" s="124"/>
      <c r="DM221" s="124"/>
      <c r="DN221" s="116">
        <f t="shared" si="572"/>
        <v>115</v>
      </c>
      <c r="DO221" s="116">
        <f t="shared" si="572"/>
        <v>56637756.375838041</v>
      </c>
    </row>
    <row r="222" spans="1:120" s="37" customFormat="1" ht="45" customHeight="1" x14ac:dyDescent="0.25">
      <c r="A222" s="89"/>
      <c r="B222" s="109" t="s">
        <v>540</v>
      </c>
      <c r="C222" s="209" t="s">
        <v>541</v>
      </c>
      <c r="D222" s="210" t="s">
        <v>542</v>
      </c>
      <c r="E222" s="93">
        <v>24257</v>
      </c>
      <c r="F222" s="207">
        <v>26.08</v>
      </c>
      <c r="G222" s="131">
        <v>1</v>
      </c>
      <c r="H222" s="101"/>
      <c r="I222" s="101"/>
      <c r="J222" s="101"/>
      <c r="K222" s="145">
        <v>1.1900000000000001E-2</v>
      </c>
      <c r="L222" s="113">
        <v>1.4</v>
      </c>
      <c r="M222" s="113">
        <v>1.68</v>
      </c>
      <c r="N222" s="113">
        <v>2.23</v>
      </c>
      <c r="O222" s="114">
        <v>2.57</v>
      </c>
      <c r="P222" s="115"/>
      <c r="Q222" s="146"/>
      <c r="R222" s="115"/>
      <c r="S222" s="146"/>
      <c r="T222" s="115"/>
      <c r="U222" s="146"/>
      <c r="V222" s="115"/>
      <c r="W222" s="146"/>
      <c r="X222" s="115">
        <v>10</v>
      </c>
      <c r="Y222" s="146">
        <f>(X222*$E222*$F222*((1-$K222)+$K222*$L222*$Y$13*G222))</f>
        <v>6398496.4012543987</v>
      </c>
      <c r="Z222" s="146"/>
      <c r="AA222" s="146"/>
      <c r="AB222" s="115"/>
      <c r="AC222" s="146"/>
      <c r="AD222" s="115"/>
      <c r="AE222" s="116"/>
      <c r="AF222" s="115"/>
      <c r="AG222" s="146"/>
      <c r="AH222" s="115"/>
      <c r="AI222" s="116"/>
      <c r="AJ222" s="144"/>
      <c r="AK222" s="146"/>
      <c r="AL222" s="115"/>
      <c r="AM222" s="146"/>
      <c r="AN222" s="115"/>
      <c r="AO222" s="146"/>
      <c r="AP222" s="115"/>
      <c r="AQ222" s="146"/>
      <c r="AR222" s="121">
        <v>10</v>
      </c>
      <c r="AS222" s="146">
        <f t="shared" si="583"/>
        <v>6428006.9784332793</v>
      </c>
      <c r="AT222" s="115"/>
      <c r="AU222" s="146"/>
      <c r="AV222" s="115"/>
      <c r="AW222" s="116"/>
      <c r="AX222" s="115"/>
      <c r="AY222" s="115"/>
      <c r="AZ222" s="115"/>
      <c r="BA222" s="116"/>
      <c r="BB222" s="115"/>
      <c r="BC222" s="116"/>
      <c r="BD222" s="115"/>
      <c r="BE222" s="116"/>
      <c r="BF222" s="115"/>
      <c r="BG222" s="116"/>
      <c r="BH222" s="115"/>
      <c r="BI222" s="116"/>
      <c r="BJ222" s="115"/>
      <c r="BK222" s="116"/>
      <c r="BL222" s="115"/>
      <c r="BM222" s="116"/>
      <c r="BN222" s="115"/>
      <c r="BO222" s="116"/>
      <c r="BP222" s="115"/>
      <c r="BQ222" s="116"/>
      <c r="BR222" s="115"/>
      <c r="BS222" s="116"/>
      <c r="BT222" s="115"/>
      <c r="BU222" s="116"/>
      <c r="BV222" s="115"/>
      <c r="BW222" s="124"/>
      <c r="BX222" s="115"/>
      <c r="BY222" s="116"/>
      <c r="BZ222" s="115"/>
      <c r="CA222" s="116"/>
      <c r="CB222" s="115"/>
      <c r="CC222" s="116"/>
      <c r="CD222" s="115"/>
      <c r="CE222" s="116"/>
      <c r="CF222" s="115"/>
      <c r="CG222" s="116"/>
      <c r="CH222" s="115"/>
      <c r="CI222" s="116"/>
      <c r="CJ222" s="115"/>
      <c r="CK222" s="116"/>
      <c r="CL222" s="115"/>
      <c r="CM222" s="115"/>
      <c r="CN222" s="115"/>
      <c r="CO222" s="116"/>
      <c r="CP222" s="115"/>
      <c r="CQ222" s="116"/>
      <c r="CR222" s="115"/>
      <c r="CS222" s="116"/>
      <c r="CT222" s="115"/>
      <c r="CU222" s="116"/>
      <c r="CV222" s="115"/>
      <c r="CW222" s="116"/>
      <c r="CX222" s="123"/>
      <c r="CY222" s="115"/>
      <c r="CZ222" s="115"/>
      <c r="DA222" s="124"/>
      <c r="DB222" s="115"/>
      <c r="DC222" s="116"/>
      <c r="DD222" s="125"/>
      <c r="DE222" s="115"/>
      <c r="DF222" s="115"/>
      <c r="DG222" s="146"/>
      <c r="DH222" s="115"/>
      <c r="DI222" s="116"/>
      <c r="DJ222" s="115"/>
      <c r="DK222" s="124"/>
      <c r="DL222" s="124"/>
      <c r="DM222" s="124"/>
      <c r="DN222" s="116">
        <f t="shared" si="572"/>
        <v>20</v>
      </c>
      <c r="DO222" s="116">
        <f t="shared" si="572"/>
        <v>12826503.379687678</v>
      </c>
    </row>
    <row r="223" spans="1:120" s="37" customFormat="1" ht="45" customHeight="1" x14ac:dyDescent="0.25">
      <c r="A223" s="89"/>
      <c r="B223" s="109">
        <v>174</v>
      </c>
      <c r="C223" s="209" t="s">
        <v>543</v>
      </c>
      <c r="D223" s="210" t="s">
        <v>544</v>
      </c>
      <c r="E223" s="93">
        <v>24257</v>
      </c>
      <c r="F223" s="207">
        <v>29.17</v>
      </c>
      <c r="G223" s="131">
        <v>1</v>
      </c>
      <c r="H223" s="101"/>
      <c r="I223" s="101"/>
      <c r="J223" s="101"/>
      <c r="K223" s="145">
        <v>6.8999999999999999E-3</v>
      </c>
      <c r="L223" s="113">
        <v>1.4</v>
      </c>
      <c r="M223" s="113">
        <v>1.68</v>
      </c>
      <c r="N223" s="113">
        <v>2.23</v>
      </c>
      <c r="O223" s="114">
        <v>2.57</v>
      </c>
      <c r="P223" s="115"/>
      <c r="Q223" s="146"/>
      <c r="R223" s="115"/>
      <c r="S223" s="146"/>
      <c r="T223" s="115"/>
      <c r="U223" s="146">
        <f>(T223*$E223*$F223*((1-$K223)+$K223*$L223*$U$13*G223))</f>
        <v>0</v>
      </c>
      <c r="V223" s="115"/>
      <c r="W223" s="146">
        <f>(V223*$E223*$F223*((1-$K223)+$K223*$L223*$W$13*G223))</f>
        <v>0</v>
      </c>
      <c r="X223" s="115">
        <v>100</v>
      </c>
      <c r="Y223" s="146">
        <f>(X223*$E223*$F223*((1-$K223)+$K223*$L223*$Y$13*G223))</f>
        <v>71226367.799456</v>
      </c>
      <c r="Z223" s="146"/>
      <c r="AA223" s="146"/>
      <c r="AB223" s="115"/>
      <c r="AC223" s="146">
        <f>(AB223*$E223*$F223*((1-$K223)+$K223*$L223*$AC$13*G223))</f>
        <v>0</v>
      </c>
      <c r="AD223" s="115"/>
      <c r="AE223" s="116"/>
      <c r="AF223" s="115"/>
      <c r="AG223" s="146">
        <f>(AF223*$E223*$F223*((1-$K223)+$K223*$L223*$AG$13*G223))</f>
        <v>0</v>
      </c>
      <c r="AH223" s="115"/>
      <c r="AI223" s="116"/>
      <c r="AJ223" s="144"/>
      <c r="AK223" s="146">
        <f>(AJ223*$E223*$F223*((1-$K223)+$K223*$L223*$AK$13*G223))</f>
        <v>0</v>
      </c>
      <c r="AL223" s="115"/>
      <c r="AM223" s="146">
        <f>(AL223*$E223*$F223*((1-$K223)+$K223*$L223*$AM$13*G223))</f>
        <v>0</v>
      </c>
      <c r="AN223" s="115"/>
      <c r="AO223" s="146">
        <f>(AN223*$E223*$F223*((1-$K223)+$K223*$L223*$AO$13*G223))</f>
        <v>0</v>
      </c>
      <c r="AP223" s="115"/>
      <c r="AQ223" s="146">
        <f>(AP223*$E223*$F223*((1-$K223)+$K223*$M223*$AQ$13*G223))</f>
        <v>0</v>
      </c>
      <c r="AR223" s="121">
        <v>70</v>
      </c>
      <c r="AS223" s="146">
        <f t="shared" si="583"/>
        <v>49992427.199797049</v>
      </c>
      <c r="AT223" s="115"/>
      <c r="AU223" s="146">
        <f>(AT223*$E223*$F223*((1-$K223)+$K223*$M223*$AU$13*G223))</f>
        <v>0</v>
      </c>
      <c r="AV223" s="115"/>
      <c r="AW223" s="116"/>
      <c r="AX223" s="115"/>
      <c r="AY223" s="115"/>
      <c r="AZ223" s="115"/>
      <c r="BA223" s="116"/>
      <c r="BB223" s="115"/>
      <c r="BC223" s="116"/>
      <c r="BD223" s="115"/>
      <c r="BE223" s="116"/>
      <c r="BF223" s="115"/>
      <c r="BG223" s="116"/>
      <c r="BH223" s="115"/>
      <c r="BI223" s="116"/>
      <c r="BJ223" s="115"/>
      <c r="BK223" s="116"/>
      <c r="BL223" s="115"/>
      <c r="BM223" s="116"/>
      <c r="BN223" s="115"/>
      <c r="BO223" s="116"/>
      <c r="BP223" s="115"/>
      <c r="BQ223" s="116"/>
      <c r="BR223" s="115"/>
      <c r="BS223" s="116"/>
      <c r="BT223" s="115"/>
      <c r="BU223" s="116"/>
      <c r="BV223" s="115"/>
      <c r="BW223" s="124"/>
      <c r="BX223" s="115"/>
      <c r="BY223" s="116"/>
      <c r="BZ223" s="115"/>
      <c r="CA223" s="116"/>
      <c r="CB223" s="115"/>
      <c r="CC223" s="116"/>
      <c r="CD223" s="115"/>
      <c r="CE223" s="116"/>
      <c r="CF223" s="115"/>
      <c r="CG223" s="116"/>
      <c r="CH223" s="115"/>
      <c r="CI223" s="116"/>
      <c r="CJ223" s="115"/>
      <c r="CK223" s="116"/>
      <c r="CL223" s="115"/>
      <c r="CM223" s="115"/>
      <c r="CN223" s="115"/>
      <c r="CO223" s="116"/>
      <c r="CP223" s="115"/>
      <c r="CQ223" s="116"/>
      <c r="CR223" s="115"/>
      <c r="CS223" s="116"/>
      <c r="CT223" s="115"/>
      <c r="CU223" s="116"/>
      <c r="CV223" s="115"/>
      <c r="CW223" s="116"/>
      <c r="CX223" s="123"/>
      <c r="CY223" s="115"/>
      <c r="CZ223" s="115"/>
      <c r="DA223" s="124"/>
      <c r="DB223" s="115"/>
      <c r="DC223" s="116"/>
      <c r="DD223" s="125"/>
      <c r="DE223" s="115"/>
      <c r="DF223" s="115"/>
      <c r="DG223" s="146"/>
      <c r="DH223" s="115"/>
      <c r="DI223" s="116"/>
      <c r="DJ223" s="115"/>
      <c r="DK223" s="124"/>
      <c r="DL223" s="124"/>
      <c r="DM223" s="124"/>
      <c r="DN223" s="116">
        <f t="shared" si="572"/>
        <v>170</v>
      </c>
      <c r="DO223" s="116">
        <f t="shared" si="572"/>
        <v>121218794.99925305</v>
      </c>
    </row>
    <row r="224" spans="1:120" s="37" customFormat="1" ht="15.75" customHeight="1" x14ac:dyDescent="0.25">
      <c r="A224" s="89"/>
      <c r="B224" s="109">
        <v>175</v>
      </c>
      <c r="C224" s="143" t="s">
        <v>545</v>
      </c>
      <c r="D224" s="152" t="s">
        <v>546</v>
      </c>
      <c r="E224" s="93">
        <v>24257</v>
      </c>
      <c r="F224" s="112">
        <v>0.79</v>
      </c>
      <c r="G224" s="131">
        <v>1</v>
      </c>
      <c r="H224" s="101"/>
      <c r="I224" s="101"/>
      <c r="J224" s="101"/>
      <c r="K224" s="65"/>
      <c r="L224" s="113">
        <v>1.4</v>
      </c>
      <c r="M224" s="113">
        <v>1.68</v>
      </c>
      <c r="N224" s="113">
        <v>2.23</v>
      </c>
      <c r="O224" s="114">
        <v>2.57</v>
      </c>
      <c r="P224" s="115">
        <v>0</v>
      </c>
      <c r="Q224" s="116">
        <f t="shared" ref="Q224:Q241" si="584">(P224*$E224*$F224*$G224*$L224*$Q$13)</f>
        <v>0</v>
      </c>
      <c r="R224" s="115">
        <v>0</v>
      </c>
      <c r="S224" s="115">
        <f t="shared" ref="S224:S231" si="585">(R224*$E224*$F224*$G224*$L224*$S$13)</f>
        <v>0</v>
      </c>
      <c r="T224" s="115"/>
      <c r="U224" s="116">
        <f t="shared" ref="U224:U231" si="586">(T224*$E224*$F224*$G224*$L224*$U$13)</f>
        <v>0</v>
      </c>
      <c r="V224" s="115"/>
      <c r="W224" s="116">
        <f t="shared" ref="W224:W231" si="587">(V224*$E224*$F224*$G224*$L224*$W$13)</f>
        <v>0</v>
      </c>
      <c r="X224" s="115">
        <v>4</v>
      </c>
      <c r="Y224" s="116">
        <f t="shared" ref="Y224:Y231" si="588">(X224*$E224*$F224*$G224*$L224*$Y$13)</f>
        <v>150238.15520000001</v>
      </c>
      <c r="Z224" s="116"/>
      <c r="AA224" s="116"/>
      <c r="AB224" s="115"/>
      <c r="AC224" s="116">
        <f t="shared" ref="AC224:AC231" si="589">(AB224*$E224*$F224*$G224*$L224*$AC$13)</f>
        <v>0</v>
      </c>
      <c r="AD224" s="115"/>
      <c r="AE224" s="116"/>
      <c r="AF224" s="115"/>
      <c r="AG224" s="116">
        <f t="shared" ref="AG224:AG231" si="590">(AF224*$E224*$F224*$G224*$L224*$AG$13)</f>
        <v>0</v>
      </c>
      <c r="AH224" s="115"/>
      <c r="AI224" s="116"/>
      <c r="AJ224" s="144"/>
      <c r="AK224" s="116">
        <f t="shared" ref="AK224:AK231" si="591">(AJ224*$E224*$F224*$G224*$L224*$AK$13)</f>
        <v>0</v>
      </c>
      <c r="AL224" s="115">
        <v>0</v>
      </c>
      <c r="AM224" s="116">
        <f t="shared" ref="AM224:AM231" si="592">(AL224*$E224*$F224*$G224*$L224*$AM$13)</f>
        <v>0</v>
      </c>
      <c r="AN224" s="115">
        <v>0</v>
      </c>
      <c r="AO224" s="115">
        <f t="shared" ref="AO224:AO231" si="593">(AN224*$E224*$F224*$G224*$L224*$AO$13)</f>
        <v>0</v>
      </c>
      <c r="AP224" s="115">
        <v>0</v>
      </c>
      <c r="AQ224" s="116">
        <f t="shared" ref="AQ224:AQ231" si="594">(AP224*$E224*$F224*$G224*$M224*$AQ$13)</f>
        <v>0</v>
      </c>
      <c r="AR224" s="123">
        <v>0</v>
      </c>
      <c r="AS224" s="116">
        <f t="shared" ref="AS224:AS231" si="595">(AR224*$E224*$F224*$G224*$M224*$AS$13)</f>
        <v>0</v>
      </c>
      <c r="AT224" s="115">
        <v>0</v>
      </c>
      <c r="AU224" s="122">
        <f t="shared" ref="AU224:AU231" si="596">(AT224*$E224*$F224*$G224*$M224*$AU$13)</f>
        <v>0</v>
      </c>
      <c r="AV224" s="115"/>
      <c r="AW224" s="116">
        <f t="shared" ref="AW224:AW237" si="597">(AV224*$E224*$F224*$G224*$L224*$AW$13)</f>
        <v>0</v>
      </c>
      <c r="AX224" s="115">
        <v>0</v>
      </c>
      <c r="AY224" s="115">
        <f t="shared" ref="AY224:AY237" si="598">(AX224*$E224*$F224*$G224*$L224*$AY$13)</f>
        <v>0</v>
      </c>
      <c r="AZ224" s="115"/>
      <c r="BA224" s="116">
        <f t="shared" ref="BA224:BA231" si="599">(AZ224*$E224*$F224*$G224*$L224*$BA$13)</f>
        <v>0</v>
      </c>
      <c r="BB224" s="115">
        <v>0</v>
      </c>
      <c r="BC224" s="116">
        <f t="shared" ref="BC224:BC231" si="600">(BB224*$E224*$F224*$G224*$L224*$BC$13)</f>
        <v>0</v>
      </c>
      <c r="BD224" s="115">
        <v>0</v>
      </c>
      <c r="BE224" s="116">
        <f t="shared" ref="BE224:BE231" si="601">(BD224*$E224*$F224*$G224*$L224*$BE$13)</f>
        <v>0</v>
      </c>
      <c r="BF224" s="115">
        <v>0</v>
      </c>
      <c r="BG224" s="116">
        <f t="shared" ref="BG224:BG231" si="602">(BF224*$E224*$F224*$G224*$L224*$BG$13)</f>
        <v>0</v>
      </c>
      <c r="BH224" s="115"/>
      <c r="BI224" s="116">
        <f t="shared" ref="BI224:BI231" si="603">(BH224*$E224*$F224*$G224*$L224*$BI$13)</f>
        <v>0</v>
      </c>
      <c r="BJ224" s="115"/>
      <c r="BK224" s="116">
        <f t="shared" ref="BK224:BK231" si="604">(BJ224*$E224*$F224*$G224*$M224*$BK$13)</f>
        <v>0</v>
      </c>
      <c r="BL224" s="115">
        <v>0</v>
      </c>
      <c r="BM224" s="116">
        <f t="shared" ref="BM224:BM231" si="605">(BL224*$E224*$F224*$G224*$M224*$BM$13)</f>
        <v>0</v>
      </c>
      <c r="BN224" s="115">
        <v>0</v>
      </c>
      <c r="BO224" s="116">
        <f t="shared" ref="BO224:BO231" si="606">(BN224*$E224*$F224*$G224*$M224*$BO$13)</f>
        <v>0</v>
      </c>
      <c r="BP224" s="115">
        <v>0</v>
      </c>
      <c r="BQ224" s="116">
        <f t="shared" ref="BQ224:BQ231" si="607">(BP224*$E224*$F224*$G224*$M224*$BQ$13)</f>
        <v>0</v>
      </c>
      <c r="BR224" s="115"/>
      <c r="BS224" s="116">
        <f t="shared" ref="BS224:BS231" si="608">(BR224*$E224*$F224*$G224*$M224*$BS$13)</f>
        <v>0</v>
      </c>
      <c r="BT224" s="115"/>
      <c r="BU224" s="116">
        <f t="shared" ref="BU224:BU231" si="609">(BT224*$E224*$F224*$G224*$M224*$BU$13)</f>
        <v>0</v>
      </c>
      <c r="BV224" s="115"/>
      <c r="BW224" s="124">
        <f t="shared" ref="BW224:BW231" si="610">(BV224*$E224*$F224*$G224*$M224*$BW$13)</f>
        <v>0</v>
      </c>
      <c r="BX224" s="115">
        <v>0</v>
      </c>
      <c r="BY224" s="116">
        <f t="shared" ref="BY224:BY231" si="611">(BX224*$E224*$F224*$G224*$L224*$BY$13)</f>
        <v>0</v>
      </c>
      <c r="BZ224" s="115">
        <v>0</v>
      </c>
      <c r="CA224" s="116">
        <f t="shared" ref="CA224:CA231" si="612">(BZ224*$E224*$F224*$G224*$L224*$CA$13)</f>
        <v>0</v>
      </c>
      <c r="CB224" s="115">
        <v>0</v>
      </c>
      <c r="CC224" s="116">
        <f t="shared" ref="CC224:CC231" si="613">(CB224*$E224*$F224*$G224*$L224*$CC$13)</f>
        <v>0</v>
      </c>
      <c r="CD224" s="115"/>
      <c r="CE224" s="116">
        <f t="shared" ref="CE224:CE231" si="614">(CD224*$E224*$F224*$G224*$M224*$CE$13)</f>
        <v>0</v>
      </c>
      <c r="CF224" s="115">
        <v>0</v>
      </c>
      <c r="CG224" s="116">
        <f t="shared" ref="CG224:CG237" si="615">(CF224*$E224*$F224*$G224*$L224*$CG$13)</f>
        <v>0</v>
      </c>
      <c r="CH224" s="115"/>
      <c r="CI224" s="116">
        <f t="shared" ref="CI224:CI231" si="616">(CH224*$E224*$F224*$G224*$L224*$CI$13)</f>
        <v>0</v>
      </c>
      <c r="CJ224" s="115"/>
      <c r="CK224" s="116">
        <f t="shared" ref="CK224:CK231" si="617">(CJ224*$E224*$F224*$G224*$L224*$CK$13)</f>
        <v>0</v>
      </c>
      <c r="CL224" s="115"/>
      <c r="CM224" s="116">
        <f t="shared" ref="CM224:CM231" si="618">(CL224*$E224*$F224*$G224*$L224*$CM$13)</f>
        <v>0</v>
      </c>
      <c r="CN224" s="115">
        <v>0</v>
      </c>
      <c r="CO224" s="116">
        <f t="shared" ref="CO224:CO231" si="619">(CN224*$E224*$F224*$G224*$L224*$CO$13)</f>
        <v>0</v>
      </c>
      <c r="CP224" s="115"/>
      <c r="CQ224" s="116">
        <f t="shared" ref="CQ224:CQ231" si="620">(CP224*$E224*$F224*$G224*$L224*$CQ$13)</f>
        <v>0</v>
      </c>
      <c r="CR224" s="115"/>
      <c r="CS224" s="116">
        <f t="shared" ref="CS224:CS231" si="621">(CR224*$E224*$F224*$G224*$M224*$CS$13)</f>
        <v>0</v>
      </c>
      <c r="CT224" s="115"/>
      <c r="CU224" s="116">
        <f t="shared" ref="CU224:CU231" si="622">(CT224*$E224*$F224*$G224*$M224*$CU$13)</f>
        <v>0</v>
      </c>
      <c r="CV224" s="115">
        <v>0</v>
      </c>
      <c r="CW224" s="116">
        <f t="shared" ref="CW224:CW231" si="623">(CV224*$E224*$F224*$G224*$M224*$CW$13)</f>
        <v>0</v>
      </c>
      <c r="CX224" s="123">
        <v>0</v>
      </c>
      <c r="CY224" s="115">
        <f t="shared" ref="CY224:CY231" si="624">(CX224*$E224*$F224*$G224*$M224*$CY$13)</f>
        <v>0</v>
      </c>
      <c r="CZ224" s="115">
        <v>0</v>
      </c>
      <c r="DA224" s="124">
        <f t="shared" ref="DA224:DA237" si="625">(CZ224*$E224*$F224*$G224*$M224*$DA$13)</f>
        <v>0</v>
      </c>
      <c r="DB224" s="115">
        <v>0</v>
      </c>
      <c r="DC224" s="116">
        <f t="shared" ref="DC224:DC231" si="626">(DB224*$E224*$F224*$G224*$M224*$DC$13)</f>
        <v>0</v>
      </c>
      <c r="DD224" s="125"/>
      <c r="DE224" s="115">
        <f t="shared" ref="DE224:DE231" si="627">(DD224*$E224*$F224*$G224*$M224*$DE$13)</f>
        <v>0</v>
      </c>
      <c r="DF224" s="115"/>
      <c r="DG224" s="116">
        <f t="shared" ref="DG224:DG231" si="628">(DF224*$E224*$F224*$G224*$M224*$DG$13)</f>
        <v>0</v>
      </c>
      <c r="DH224" s="115"/>
      <c r="DI224" s="116">
        <f t="shared" ref="DI224:DI231" si="629">(DH224*$E224*$F224*$G224*$N224*$DI$13)</f>
        <v>0</v>
      </c>
      <c r="DJ224" s="115"/>
      <c r="DK224" s="124">
        <f t="shared" ref="DK224:DK231" si="630">(DJ224*$E224*$F224*$G224*$O224*$DK$13)</f>
        <v>0</v>
      </c>
      <c r="DL224" s="124"/>
      <c r="DM224" s="124"/>
      <c r="DN224" s="116">
        <f t="shared" si="572"/>
        <v>4</v>
      </c>
      <c r="DO224" s="116">
        <f t="shared" si="572"/>
        <v>150238.15520000001</v>
      </c>
      <c r="DP224" s="291"/>
    </row>
    <row r="225" spans="1:120" s="37" customFormat="1" ht="15.75" customHeight="1" x14ac:dyDescent="0.25">
      <c r="A225" s="89"/>
      <c r="B225" s="109">
        <v>176</v>
      </c>
      <c r="C225" s="143" t="s">
        <v>547</v>
      </c>
      <c r="D225" s="152" t="s">
        <v>548</v>
      </c>
      <c r="E225" s="93">
        <v>24257</v>
      </c>
      <c r="F225" s="112">
        <v>1.1399999999999999</v>
      </c>
      <c r="G225" s="131">
        <v>1</v>
      </c>
      <c r="H225" s="101"/>
      <c r="I225" s="101"/>
      <c r="J225" s="101"/>
      <c r="K225" s="65"/>
      <c r="L225" s="113">
        <v>1.4</v>
      </c>
      <c r="M225" s="113">
        <v>1.68</v>
      </c>
      <c r="N225" s="113">
        <v>2.23</v>
      </c>
      <c r="O225" s="114">
        <v>2.57</v>
      </c>
      <c r="P225" s="115">
        <v>0</v>
      </c>
      <c r="Q225" s="116">
        <f t="shared" si="584"/>
        <v>0</v>
      </c>
      <c r="R225" s="115">
        <v>0</v>
      </c>
      <c r="S225" s="115">
        <f t="shared" si="585"/>
        <v>0</v>
      </c>
      <c r="T225" s="115"/>
      <c r="U225" s="116">
        <f t="shared" si="586"/>
        <v>0</v>
      </c>
      <c r="V225" s="115"/>
      <c r="W225" s="116">
        <f t="shared" si="587"/>
        <v>0</v>
      </c>
      <c r="X225" s="115">
        <v>20</v>
      </c>
      <c r="Y225" s="116">
        <f t="shared" si="588"/>
        <v>1083996.8159999999</v>
      </c>
      <c r="Z225" s="116"/>
      <c r="AA225" s="116"/>
      <c r="AB225" s="115"/>
      <c r="AC225" s="116">
        <f t="shared" si="589"/>
        <v>0</v>
      </c>
      <c r="AD225" s="115"/>
      <c r="AE225" s="116"/>
      <c r="AF225" s="115"/>
      <c r="AG225" s="116">
        <f t="shared" si="590"/>
        <v>0</v>
      </c>
      <c r="AH225" s="115"/>
      <c r="AI225" s="116"/>
      <c r="AJ225" s="144"/>
      <c r="AK225" s="116">
        <f t="shared" si="591"/>
        <v>0</v>
      </c>
      <c r="AL225" s="115">
        <v>0</v>
      </c>
      <c r="AM225" s="116">
        <f t="shared" si="592"/>
        <v>0</v>
      </c>
      <c r="AN225" s="115">
        <v>0</v>
      </c>
      <c r="AO225" s="115">
        <f t="shared" si="593"/>
        <v>0</v>
      </c>
      <c r="AP225" s="115">
        <v>0</v>
      </c>
      <c r="AQ225" s="116">
        <f t="shared" si="594"/>
        <v>0</v>
      </c>
      <c r="AR225" s="123">
        <v>0</v>
      </c>
      <c r="AS225" s="116">
        <f t="shared" si="595"/>
        <v>0</v>
      </c>
      <c r="AT225" s="115">
        <v>0</v>
      </c>
      <c r="AU225" s="122">
        <f t="shared" si="596"/>
        <v>0</v>
      </c>
      <c r="AV225" s="115"/>
      <c r="AW225" s="116">
        <f t="shared" si="597"/>
        <v>0</v>
      </c>
      <c r="AX225" s="115">
        <v>0</v>
      </c>
      <c r="AY225" s="115">
        <f t="shared" si="598"/>
        <v>0</v>
      </c>
      <c r="AZ225" s="115"/>
      <c r="BA225" s="116">
        <f t="shared" si="599"/>
        <v>0</v>
      </c>
      <c r="BB225" s="115">
        <v>0</v>
      </c>
      <c r="BC225" s="116">
        <f t="shared" si="600"/>
        <v>0</v>
      </c>
      <c r="BD225" s="115">
        <v>0</v>
      </c>
      <c r="BE225" s="116">
        <f t="shared" si="601"/>
        <v>0</v>
      </c>
      <c r="BF225" s="115">
        <v>0</v>
      </c>
      <c r="BG225" s="116">
        <f t="shared" si="602"/>
        <v>0</v>
      </c>
      <c r="BH225" s="115"/>
      <c r="BI225" s="116">
        <f t="shared" si="603"/>
        <v>0</v>
      </c>
      <c r="BJ225" s="115"/>
      <c r="BK225" s="116">
        <f t="shared" si="604"/>
        <v>0</v>
      </c>
      <c r="BL225" s="115">
        <v>0</v>
      </c>
      <c r="BM225" s="116">
        <f t="shared" si="605"/>
        <v>0</v>
      </c>
      <c r="BN225" s="115">
        <v>0</v>
      </c>
      <c r="BO225" s="116">
        <f t="shared" si="606"/>
        <v>0</v>
      </c>
      <c r="BP225" s="115">
        <v>0</v>
      </c>
      <c r="BQ225" s="116">
        <f t="shared" si="607"/>
        <v>0</v>
      </c>
      <c r="BR225" s="115"/>
      <c r="BS225" s="116">
        <f t="shared" si="608"/>
        <v>0</v>
      </c>
      <c r="BT225" s="115"/>
      <c r="BU225" s="116">
        <f t="shared" si="609"/>
        <v>0</v>
      </c>
      <c r="BV225" s="115"/>
      <c r="BW225" s="124">
        <f t="shared" si="610"/>
        <v>0</v>
      </c>
      <c r="BX225" s="115">
        <v>0</v>
      </c>
      <c r="BY225" s="116">
        <f t="shared" si="611"/>
        <v>0</v>
      </c>
      <c r="BZ225" s="115">
        <v>0</v>
      </c>
      <c r="CA225" s="116">
        <f t="shared" si="612"/>
        <v>0</v>
      </c>
      <c r="CB225" s="115">
        <v>0</v>
      </c>
      <c r="CC225" s="116">
        <f t="shared" si="613"/>
        <v>0</v>
      </c>
      <c r="CD225" s="115"/>
      <c r="CE225" s="116">
        <f t="shared" si="614"/>
        <v>0</v>
      </c>
      <c r="CF225" s="115">
        <v>0</v>
      </c>
      <c r="CG225" s="116">
        <f t="shared" si="615"/>
        <v>0</v>
      </c>
      <c r="CH225" s="115"/>
      <c r="CI225" s="116">
        <f t="shared" si="616"/>
        <v>0</v>
      </c>
      <c r="CJ225" s="115"/>
      <c r="CK225" s="116">
        <f t="shared" si="617"/>
        <v>0</v>
      </c>
      <c r="CL225" s="115"/>
      <c r="CM225" s="116">
        <f t="shared" si="618"/>
        <v>0</v>
      </c>
      <c r="CN225" s="115">
        <v>0</v>
      </c>
      <c r="CO225" s="116">
        <f t="shared" si="619"/>
        <v>0</v>
      </c>
      <c r="CP225" s="115"/>
      <c r="CQ225" s="116">
        <f t="shared" si="620"/>
        <v>0</v>
      </c>
      <c r="CR225" s="115"/>
      <c r="CS225" s="116">
        <f t="shared" si="621"/>
        <v>0</v>
      </c>
      <c r="CT225" s="115"/>
      <c r="CU225" s="116">
        <f t="shared" si="622"/>
        <v>0</v>
      </c>
      <c r="CV225" s="115">
        <v>0</v>
      </c>
      <c r="CW225" s="116">
        <f t="shared" si="623"/>
        <v>0</v>
      </c>
      <c r="CX225" s="123">
        <v>0</v>
      </c>
      <c r="CY225" s="115">
        <f t="shared" si="624"/>
        <v>0</v>
      </c>
      <c r="CZ225" s="115">
        <v>0</v>
      </c>
      <c r="DA225" s="124">
        <f t="shared" si="625"/>
        <v>0</v>
      </c>
      <c r="DB225" s="115">
        <v>0</v>
      </c>
      <c r="DC225" s="116">
        <f t="shared" si="626"/>
        <v>0</v>
      </c>
      <c r="DD225" s="125"/>
      <c r="DE225" s="115">
        <f t="shared" si="627"/>
        <v>0</v>
      </c>
      <c r="DF225" s="115"/>
      <c r="DG225" s="116">
        <f t="shared" si="628"/>
        <v>0</v>
      </c>
      <c r="DH225" s="115"/>
      <c r="DI225" s="116">
        <f t="shared" si="629"/>
        <v>0</v>
      </c>
      <c r="DJ225" s="115"/>
      <c r="DK225" s="124">
        <f t="shared" si="630"/>
        <v>0</v>
      </c>
      <c r="DL225" s="124"/>
      <c r="DM225" s="124"/>
      <c r="DN225" s="116">
        <f t="shared" si="572"/>
        <v>20</v>
      </c>
      <c r="DO225" s="116">
        <f t="shared" si="572"/>
        <v>1083996.8159999999</v>
      </c>
      <c r="DP225" s="291"/>
    </row>
    <row r="226" spans="1:120" s="37" customFormat="1" ht="15.75" customHeight="1" x14ac:dyDescent="0.25">
      <c r="A226" s="89"/>
      <c r="B226" s="109">
        <v>177</v>
      </c>
      <c r="C226" s="143" t="s">
        <v>549</v>
      </c>
      <c r="D226" s="152" t="s">
        <v>550</v>
      </c>
      <c r="E226" s="93">
        <v>24257</v>
      </c>
      <c r="F226" s="112">
        <v>2.46</v>
      </c>
      <c r="G226" s="131">
        <v>1</v>
      </c>
      <c r="H226" s="101"/>
      <c r="I226" s="101"/>
      <c r="J226" s="101"/>
      <c r="K226" s="65"/>
      <c r="L226" s="113">
        <v>1.4</v>
      </c>
      <c r="M226" s="113">
        <v>1.68</v>
      </c>
      <c r="N226" s="113">
        <v>2.23</v>
      </c>
      <c r="O226" s="114">
        <v>2.57</v>
      </c>
      <c r="P226" s="115">
        <v>0</v>
      </c>
      <c r="Q226" s="116">
        <f>(P226*$E226*$F226*$G226*$L226*$Q$13)</f>
        <v>0</v>
      </c>
      <c r="R226" s="115">
        <v>0</v>
      </c>
      <c r="S226" s="115">
        <f t="shared" si="585"/>
        <v>0</v>
      </c>
      <c r="T226" s="115"/>
      <c r="U226" s="116">
        <f t="shared" si="586"/>
        <v>0</v>
      </c>
      <c r="V226" s="115"/>
      <c r="W226" s="116">
        <f t="shared" si="587"/>
        <v>0</v>
      </c>
      <c r="X226" s="115">
        <v>5</v>
      </c>
      <c r="Y226" s="116">
        <f t="shared" si="588"/>
        <v>584787.75599999982</v>
      </c>
      <c r="Z226" s="116"/>
      <c r="AA226" s="116"/>
      <c r="AB226" s="115"/>
      <c r="AC226" s="116">
        <f t="shared" si="589"/>
        <v>0</v>
      </c>
      <c r="AD226" s="115"/>
      <c r="AE226" s="116"/>
      <c r="AF226" s="115"/>
      <c r="AG226" s="116">
        <f t="shared" si="590"/>
        <v>0</v>
      </c>
      <c r="AH226" s="115"/>
      <c r="AI226" s="116"/>
      <c r="AJ226" s="144"/>
      <c r="AK226" s="116">
        <f t="shared" si="591"/>
        <v>0</v>
      </c>
      <c r="AL226" s="115">
        <v>0</v>
      </c>
      <c r="AM226" s="116">
        <f t="shared" si="592"/>
        <v>0</v>
      </c>
      <c r="AN226" s="115">
        <v>0</v>
      </c>
      <c r="AO226" s="115">
        <f t="shared" si="593"/>
        <v>0</v>
      </c>
      <c r="AP226" s="115">
        <v>0</v>
      </c>
      <c r="AQ226" s="116">
        <f t="shared" si="594"/>
        <v>0</v>
      </c>
      <c r="AR226" s="123">
        <v>0</v>
      </c>
      <c r="AS226" s="116">
        <f t="shared" si="595"/>
        <v>0</v>
      </c>
      <c r="AT226" s="115">
        <v>0</v>
      </c>
      <c r="AU226" s="122">
        <f t="shared" si="596"/>
        <v>0</v>
      </c>
      <c r="AV226" s="115"/>
      <c r="AW226" s="116">
        <f t="shared" si="597"/>
        <v>0</v>
      </c>
      <c r="AX226" s="115">
        <v>0</v>
      </c>
      <c r="AY226" s="115">
        <f t="shared" si="598"/>
        <v>0</v>
      </c>
      <c r="AZ226" s="115"/>
      <c r="BA226" s="116">
        <f t="shared" si="599"/>
        <v>0</v>
      </c>
      <c r="BB226" s="115">
        <v>0</v>
      </c>
      <c r="BC226" s="116">
        <f t="shared" si="600"/>
        <v>0</v>
      </c>
      <c r="BD226" s="115">
        <v>0</v>
      </c>
      <c r="BE226" s="116">
        <f t="shared" si="601"/>
        <v>0</v>
      </c>
      <c r="BF226" s="115">
        <v>0</v>
      </c>
      <c r="BG226" s="116">
        <f t="shared" si="602"/>
        <v>0</v>
      </c>
      <c r="BH226" s="115"/>
      <c r="BI226" s="116">
        <f t="shared" si="603"/>
        <v>0</v>
      </c>
      <c r="BJ226" s="115"/>
      <c r="BK226" s="116">
        <f t="shared" si="604"/>
        <v>0</v>
      </c>
      <c r="BL226" s="115">
        <v>0</v>
      </c>
      <c r="BM226" s="116">
        <f t="shared" si="605"/>
        <v>0</v>
      </c>
      <c r="BN226" s="115">
        <v>0</v>
      </c>
      <c r="BO226" s="116">
        <f t="shared" si="606"/>
        <v>0</v>
      </c>
      <c r="BP226" s="115">
        <v>0</v>
      </c>
      <c r="BQ226" s="116">
        <f t="shared" si="607"/>
        <v>0</v>
      </c>
      <c r="BR226" s="115"/>
      <c r="BS226" s="116">
        <f t="shared" si="608"/>
        <v>0</v>
      </c>
      <c r="BT226" s="115"/>
      <c r="BU226" s="116">
        <f t="shared" si="609"/>
        <v>0</v>
      </c>
      <c r="BV226" s="115"/>
      <c r="BW226" s="124">
        <f t="shared" si="610"/>
        <v>0</v>
      </c>
      <c r="BX226" s="115">
        <v>0</v>
      </c>
      <c r="BY226" s="116">
        <f t="shared" si="611"/>
        <v>0</v>
      </c>
      <c r="BZ226" s="115">
        <v>0</v>
      </c>
      <c r="CA226" s="116">
        <f t="shared" si="612"/>
        <v>0</v>
      </c>
      <c r="CB226" s="115">
        <v>0</v>
      </c>
      <c r="CC226" s="116">
        <f t="shared" si="613"/>
        <v>0</v>
      </c>
      <c r="CD226" s="115"/>
      <c r="CE226" s="116">
        <f t="shared" si="614"/>
        <v>0</v>
      </c>
      <c r="CF226" s="115">
        <v>0</v>
      </c>
      <c r="CG226" s="116">
        <f t="shared" si="615"/>
        <v>0</v>
      </c>
      <c r="CH226" s="115"/>
      <c r="CI226" s="116">
        <f t="shared" si="616"/>
        <v>0</v>
      </c>
      <c r="CJ226" s="115"/>
      <c r="CK226" s="116">
        <f t="shared" si="617"/>
        <v>0</v>
      </c>
      <c r="CL226" s="115"/>
      <c r="CM226" s="116">
        <f t="shared" si="618"/>
        <v>0</v>
      </c>
      <c r="CN226" s="115">
        <v>0</v>
      </c>
      <c r="CO226" s="116">
        <f t="shared" si="619"/>
        <v>0</v>
      </c>
      <c r="CP226" s="115"/>
      <c r="CQ226" s="116">
        <f t="shared" si="620"/>
        <v>0</v>
      </c>
      <c r="CR226" s="115"/>
      <c r="CS226" s="116">
        <f t="shared" si="621"/>
        <v>0</v>
      </c>
      <c r="CT226" s="115"/>
      <c r="CU226" s="116">
        <f t="shared" si="622"/>
        <v>0</v>
      </c>
      <c r="CV226" s="115">
        <v>0</v>
      </c>
      <c r="CW226" s="116">
        <f t="shared" si="623"/>
        <v>0</v>
      </c>
      <c r="CX226" s="123">
        <v>0</v>
      </c>
      <c r="CY226" s="115">
        <f t="shared" si="624"/>
        <v>0</v>
      </c>
      <c r="CZ226" s="115">
        <v>0</v>
      </c>
      <c r="DA226" s="124">
        <f t="shared" si="625"/>
        <v>0</v>
      </c>
      <c r="DB226" s="115">
        <v>0</v>
      </c>
      <c r="DC226" s="116">
        <f t="shared" si="626"/>
        <v>0</v>
      </c>
      <c r="DD226" s="125"/>
      <c r="DE226" s="115">
        <f t="shared" si="627"/>
        <v>0</v>
      </c>
      <c r="DF226" s="115"/>
      <c r="DG226" s="116">
        <f t="shared" si="628"/>
        <v>0</v>
      </c>
      <c r="DH226" s="115"/>
      <c r="DI226" s="116">
        <f t="shared" si="629"/>
        <v>0</v>
      </c>
      <c r="DJ226" s="115"/>
      <c r="DK226" s="124">
        <f t="shared" si="630"/>
        <v>0</v>
      </c>
      <c r="DL226" s="124"/>
      <c r="DM226" s="124"/>
      <c r="DN226" s="116">
        <f t="shared" si="572"/>
        <v>5</v>
      </c>
      <c r="DO226" s="116">
        <f t="shared" si="572"/>
        <v>584787.75599999982</v>
      </c>
      <c r="DP226" s="291"/>
    </row>
    <row r="227" spans="1:120" s="37" customFormat="1" ht="15.75" customHeight="1" x14ac:dyDescent="0.25">
      <c r="A227" s="89"/>
      <c r="B227" s="109">
        <v>178</v>
      </c>
      <c r="C227" s="143" t="s">
        <v>551</v>
      </c>
      <c r="D227" s="111" t="s">
        <v>552</v>
      </c>
      <c r="E227" s="93">
        <v>24257</v>
      </c>
      <c r="F227" s="139">
        <v>2.5099999999999998</v>
      </c>
      <c r="G227" s="131">
        <v>1</v>
      </c>
      <c r="H227" s="101"/>
      <c r="I227" s="101"/>
      <c r="J227" s="101"/>
      <c r="K227" s="65"/>
      <c r="L227" s="211">
        <v>1.4</v>
      </c>
      <c r="M227" s="211">
        <v>1.68</v>
      </c>
      <c r="N227" s="211">
        <v>2.23</v>
      </c>
      <c r="O227" s="212">
        <v>2.57</v>
      </c>
      <c r="P227" s="115">
        <v>0</v>
      </c>
      <c r="Q227" s="116">
        <f t="shared" si="584"/>
        <v>0</v>
      </c>
      <c r="R227" s="115">
        <v>0</v>
      </c>
      <c r="S227" s="115">
        <f t="shared" si="585"/>
        <v>0</v>
      </c>
      <c r="T227" s="115"/>
      <c r="U227" s="116">
        <f t="shared" si="586"/>
        <v>0</v>
      </c>
      <c r="V227" s="115"/>
      <c r="W227" s="116">
        <f t="shared" si="587"/>
        <v>0</v>
      </c>
      <c r="X227" s="115">
        <v>57</v>
      </c>
      <c r="Y227" s="116">
        <f t="shared" si="588"/>
        <v>6802080.0203999989</v>
      </c>
      <c r="Z227" s="116"/>
      <c r="AA227" s="116"/>
      <c r="AB227" s="115"/>
      <c r="AC227" s="116">
        <f t="shared" si="589"/>
        <v>0</v>
      </c>
      <c r="AD227" s="115"/>
      <c r="AE227" s="116"/>
      <c r="AF227" s="115"/>
      <c r="AG227" s="116">
        <f t="shared" si="590"/>
        <v>0</v>
      </c>
      <c r="AH227" s="115"/>
      <c r="AI227" s="116"/>
      <c r="AJ227" s="144"/>
      <c r="AK227" s="116">
        <f t="shared" si="591"/>
        <v>0</v>
      </c>
      <c r="AL227" s="115">
        <v>0</v>
      </c>
      <c r="AM227" s="116">
        <f t="shared" si="592"/>
        <v>0</v>
      </c>
      <c r="AN227" s="115"/>
      <c r="AO227" s="115">
        <f t="shared" si="593"/>
        <v>0</v>
      </c>
      <c r="AP227" s="115">
        <v>0</v>
      </c>
      <c r="AQ227" s="116">
        <f t="shared" si="594"/>
        <v>0</v>
      </c>
      <c r="AR227" s="123">
        <v>0</v>
      </c>
      <c r="AS227" s="116">
        <f t="shared" si="595"/>
        <v>0</v>
      </c>
      <c r="AT227" s="115"/>
      <c r="AU227" s="115">
        <f t="shared" si="596"/>
        <v>0</v>
      </c>
      <c r="AV227" s="115"/>
      <c r="AW227" s="116">
        <f t="shared" si="597"/>
        <v>0</v>
      </c>
      <c r="AX227" s="115">
        <v>0</v>
      </c>
      <c r="AY227" s="115">
        <f t="shared" si="598"/>
        <v>0</v>
      </c>
      <c r="AZ227" s="115"/>
      <c r="BA227" s="116">
        <f t="shared" si="599"/>
        <v>0</v>
      </c>
      <c r="BB227" s="115"/>
      <c r="BC227" s="116">
        <f t="shared" si="600"/>
        <v>0</v>
      </c>
      <c r="BD227" s="115"/>
      <c r="BE227" s="116">
        <f t="shared" si="601"/>
        <v>0</v>
      </c>
      <c r="BF227" s="115"/>
      <c r="BG227" s="116">
        <f t="shared" si="602"/>
        <v>0</v>
      </c>
      <c r="BH227" s="115"/>
      <c r="BI227" s="116">
        <f t="shared" si="603"/>
        <v>0</v>
      </c>
      <c r="BJ227" s="115"/>
      <c r="BK227" s="116">
        <f t="shared" si="604"/>
        <v>0</v>
      </c>
      <c r="BL227" s="115"/>
      <c r="BM227" s="116">
        <f t="shared" si="605"/>
        <v>0</v>
      </c>
      <c r="BN227" s="115"/>
      <c r="BO227" s="116">
        <f t="shared" si="606"/>
        <v>0</v>
      </c>
      <c r="BP227" s="115">
        <v>0</v>
      </c>
      <c r="BQ227" s="116">
        <f t="shared" si="607"/>
        <v>0</v>
      </c>
      <c r="BR227" s="115"/>
      <c r="BS227" s="116">
        <f t="shared" si="608"/>
        <v>0</v>
      </c>
      <c r="BT227" s="115"/>
      <c r="BU227" s="116">
        <f t="shared" si="609"/>
        <v>0</v>
      </c>
      <c r="BV227" s="115"/>
      <c r="BW227" s="124">
        <f t="shared" si="610"/>
        <v>0</v>
      </c>
      <c r="BX227" s="115"/>
      <c r="BY227" s="116">
        <f t="shared" si="611"/>
        <v>0</v>
      </c>
      <c r="BZ227" s="115"/>
      <c r="CA227" s="116">
        <f t="shared" si="612"/>
        <v>0</v>
      </c>
      <c r="CB227" s="115"/>
      <c r="CC227" s="116">
        <f t="shared" si="613"/>
        <v>0</v>
      </c>
      <c r="CD227" s="115"/>
      <c r="CE227" s="116">
        <f t="shared" si="614"/>
        <v>0</v>
      </c>
      <c r="CF227" s="115"/>
      <c r="CG227" s="116">
        <f t="shared" si="615"/>
        <v>0</v>
      </c>
      <c r="CH227" s="115"/>
      <c r="CI227" s="116">
        <f t="shared" si="616"/>
        <v>0</v>
      </c>
      <c r="CJ227" s="115"/>
      <c r="CK227" s="116">
        <f t="shared" si="617"/>
        <v>0</v>
      </c>
      <c r="CL227" s="115"/>
      <c r="CM227" s="116">
        <f t="shared" si="618"/>
        <v>0</v>
      </c>
      <c r="CN227" s="115">
        <v>0</v>
      </c>
      <c r="CO227" s="116">
        <f t="shared" si="619"/>
        <v>0</v>
      </c>
      <c r="CP227" s="115"/>
      <c r="CQ227" s="116">
        <f t="shared" si="620"/>
        <v>0</v>
      </c>
      <c r="CR227" s="115"/>
      <c r="CS227" s="116">
        <f t="shared" si="621"/>
        <v>0</v>
      </c>
      <c r="CT227" s="115"/>
      <c r="CU227" s="116">
        <f t="shared" si="622"/>
        <v>0</v>
      </c>
      <c r="CV227" s="115"/>
      <c r="CW227" s="116">
        <f t="shared" si="623"/>
        <v>0</v>
      </c>
      <c r="CX227" s="123"/>
      <c r="CY227" s="115">
        <f t="shared" si="624"/>
        <v>0</v>
      </c>
      <c r="CZ227" s="115"/>
      <c r="DA227" s="124">
        <f t="shared" si="625"/>
        <v>0</v>
      </c>
      <c r="DB227" s="115"/>
      <c r="DC227" s="116">
        <f t="shared" si="626"/>
        <v>0</v>
      </c>
      <c r="DD227" s="125"/>
      <c r="DE227" s="115">
        <f t="shared" si="627"/>
        <v>0</v>
      </c>
      <c r="DF227" s="115"/>
      <c r="DG227" s="116">
        <f t="shared" si="628"/>
        <v>0</v>
      </c>
      <c r="DH227" s="115"/>
      <c r="DI227" s="116">
        <f t="shared" si="629"/>
        <v>0</v>
      </c>
      <c r="DJ227" s="115"/>
      <c r="DK227" s="124">
        <f t="shared" si="630"/>
        <v>0</v>
      </c>
      <c r="DL227" s="124"/>
      <c r="DM227" s="124"/>
      <c r="DN227" s="116">
        <f t="shared" si="572"/>
        <v>57</v>
      </c>
      <c r="DO227" s="116">
        <f t="shared" si="572"/>
        <v>6802080.0203999989</v>
      </c>
    </row>
    <row r="228" spans="1:120" s="37" customFormat="1" ht="15.75" customHeight="1" x14ac:dyDescent="0.25">
      <c r="A228" s="89"/>
      <c r="B228" s="109">
        <v>179</v>
      </c>
      <c r="C228" s="143" t="s">
        <v>553</v>
      </c>
      <c r="D228" s="111" t="s">
        <v>554</v>
      </c>
      <c r="E228" s="93">
        <v>24257</v>
      </c>
      <c r="F228" s="139">
        <v>2.82</v>
      </c>
      <c r="G228" s="131">
        <v>1</v>
      </c>
      <c r="H228" s="101"/>
      <c r="I228" s="101"/>
      <c r="J228" s="101"/>
      <c r="K228" s="65"/>
      <c r="L228" s="211">
        <v>1.4</v>
      </c>
      <c r="M228" s="211">
        <v>1.68</v>
      </c>
      <c r="N228" s="211">
        <v>2.23</v>
      </c>
      <c r="O228" s="212">
        <v>2.57</v>
      </c>
      <c r="P228" s="115">
        <v>0</v>
      </c>
      <c r="Q228" s="116">
        <f t="shared" si="584"/>
        <v>0</v>
      </c>
      <c r="R228" s="115">
        <v>0</v>
      </c>
      <c r="S228" s="115">
        <f t="shared" si="585"/>
        <v>0</v>
      </c>
      <c r="T228" s="115"/>
      <c r="U228" s="116">
        <f t="shared" si="586"/>
        <v>0</v>
      </c>
      <c r="V228" s="115"/>
      <c r="W228" s="116">
        <f t="shared" si="587"/>
        <v>0</v>
      </c>
      <c r="X228" s="115">
        <v>41</v>
      </c>
      <c r="Y228" s="116">
        <f t="shared" si="588"/>
        <v>5497004.9063999988</v>
      </c>
      <c r="Z228" s="116"/>
      <c r="AA228" s="116"/>
      <c r="AB228" s="115"/>
      <c r="AC228" s="116">
        <f t="shared" si="589"/>
        <v>0</v>
      </c>
      <c r="AD228" s="115"/>
      <c r="AE228" s="116"/>
      <c r="AF228" s="115"/>
      <c r="AG228" s="116">
        <f t="shared" si="590"/>
        <v>0</v>
      </c>
      <c r="AH228" s="115"/>
      <c r="AI228" s="116"/>
      <c r="AJ228" s="144"/>
      <c r="AK228" s="116">
        <f t="shared" si="591"/>
        <v>0</v>
      </c>
      <c r="AL228" s="115">
        <v>0</v>
      </c>
      <c r="AM228" s="116">
        <f t="shared" si="592"/>
        <v>0</v>
      </c>
      <c r="AN228" s="115"/>
      <c r="AO228" s="115">
        <f t="shared" si="593"/>
        <v>0</v>
      </c>
      <c r="AP228" s="115">
        <v>0</v>
      </c>
      <c r="AQ228" s="116">
        <f t="shared" si="594"/>
        <v>0</v>
      </c>
      <c r="AR228" s="123">
        <v>0</v>
      </c>
      <c r="AS228" s="116">
        <f t="shared" si="595"/>
        <v>0</v>
      </c>
      <c r="AT228" s="115"/>
      <c r="AU228" s="115">
        <f t="shared" si="596"/>
        <v>0</v>
      </c>
      <c r="AV228" s="115"/>
      <c r="AW228" s="116">
        <f t="shared" si="597"/>
        <v>0</v>
      </c>
      <c r="AX228" s="115">
        <v>0</v>
      </c>
      <c r="AY228" s="115">
        <f t="shared" si="598"/>
        <v>0</v>
      </c>
      <c r="AZ228" s="115"/>
      <c r="BA228" s="116">
        <f t="shared" si="599"/>
        <v>0</v>
      </c>
      <c r="BB228" s="115"/>
      <c r="BC228" s="116">
        <f t="shared" si="600"/>
        <v>0</v>
      </c>
      <c r="BD228" s="115"/>
      <c r="BE228" s="116">
        <f t="shared" si="601"/>
        <v>0</v>
      </c>
      <c r="BF228" s="115"/>
      <c r="BG228" s="116">
        <f t="shared" si="602"/>
        <v>0</v>
      </c>
      <c r="BH228" s="115"/>
      <c r="BI228" s="116">
        <f t="shared" si="603"/>
        <v>0</v>
      </c>
      <c r="BJ228" s="115"/>
      <c r="BK228" s="116">
        <f t="shared" si="604"/>
        <v>0</v>
      </c>
      <c r="BL228" s="115"/>
      <c r="BM228" s="116">
        <f t="shared" si="605"/>
        <v>0</v>
      </c>
      <c r="BN228" s="115"/>
      <c r="BO228" s="116">
        <f t="shared" si="606"/>
        <v>0</v>
      </c>
      <c r="BP228" s="115">
        <v>0</v>
      </c>
      <c r="BQ228" s="116">
        <f t="shared" si="607"/>
        <v>0</v>
      </c>
      <c r="BR228" s="115"/>
      <c r="BS228" s="116">
        <f t="shared" si="608"/>
        <v>0</v>
      </c>
      <c r="BT228" s="115"/>
      <c r="BU228" s="116">
        <f t="shared" si="609"/>
        <v>0</v>
      </c>
      <c r="BV228" s="115"/>
      <c r="BW228" s="124">
        <f t="shared" si="610"/>
        <v>0</v>
      </c>
      <c r="BX228" s="115"/>
      <c r="BY228" s="116">
        <f t="shared" si="611"/>
        <v>0</v>
      </c>
      <c r="BZ228" s="115"/>
      <c r="CA228" s="116">
        <f t="shared" si="612"/>
        <v>0</v>
      </c>
      <c r="CB228" s="115"/>
      <c r="CC228" s="116">
        <f t="shared" si="613"/>
        <v>0</v>
      </c>
      <c r="CD228" s="115"/>
      <c r="CE228" s="116">
        <f t="shared" si="614"/>
        <v>0</v>
      </c>
      <c r="CF228" s="115"/>
      <c r="CG228" s="116">
        <f t="shared" si="615"/>
        <v>0</v>
      </c>
      <c r="CH228" s="115"/>
      <c r="CI228" s="116">
        <f t="shared" si="616"/>
        <v>0</v>
      </c>
      <c r="CJ228" s="115"/>
      <c r="CK228" s="116">
        <f t="shared" si="617"/>
        <v>0</v>
      </c>
      <c r="CL228" s="115"/>
      <c r="CM228" s="116">
        <f t="shared" si="618"/>
        <v>0</v>
      </c>
      <c r="CN228" s="115">
        <v>0</v>
      </c>
      <c r="CO228" s="116">
        <f t="shared" si="619"/>
        <v>0</v>
      </c>
      <c r="CP228" s="115"/>
      <c r="CQ228" s="116">
        <f t="shared" si="620"/>
        <v>0</v>
      </c>
      <c r="CR228" s="115"/>
      <c r="CS228" s="116">
        <f t="shared" si="621"/>
        <v>0</v>
      </c>
      <c r="CT228" s="115"/>
      <c r="CU228" s="116">
        <f t="shared" si="622"/>
        <v>0</v>
      </c>
      <c r="CV228" s="115"/>
      <c r="CW228" s="116">
        <f t="shared" si="623"/>
        <v>0</v>
      </c>
      <c r="CX228" s="123"/>
      <c r="CY228" s="115">
        <f t="shared" si="624"/>
        <v>0</v>
      </c>
      <c r="CZ228" s="115"/>
      <c r="DA228" s="124">
        <f t="shared" si="625"/>
        <v>0</v>
      </c>
      <c r="DB228" s="115"/>
      <c r="DC228" s="116">
        <f t="shared" si="626"/>
        <v>0</v>
      </c>
      <c r="DD228" s="125"/>
      <c r="DE228" s="115">
        <f t="shared" si="627"/>
        <v>0</v>
      </c>
      <c r="DF228" s="115"/>
      <c r="DG228" s="116">
        <f t="shared" si="628"/>
        <v>0</v>
      </c>
      <c r="DH228" s="115"/>
      <c r="DI228" s="116">
        <f t="shared" si="629"/>
        <v>0</v>
      </c>
      <c r="DJ228" s="115"/>
      <c r="DK228" s="124">
        <f t="shared" si="630"/>
        <v>0</v>
      </c>
      <c r="DL228" s="124"/>
      <c r="DM228" s="124"/>
      <c r="DN228" s="116">
        <f t="shared" ref="DN228:DO253" si="631">SUM(P228,R228,T228,V228,X228,Z228,AB228,AD228,AF228,AH228,AJ228,AL228,AR228,AV228,AX228,CB228,AN228,BB228,BD228,BF228,CP228,BH228,BJ228,AP228,BN228,AT228,CR228,BP228,CT228,BR228,BT228,BV228,CD228,BX228,BZ228,CF228,CH228,CJ228,CL228,CN228,CV228,CX228,BL228,AZ228,CZ228,DB228,DD228,DF228,DH228,DJ228,DL228)</f>
        <v>41</v>
      </c>
      <c r="DO228" s="116">
        <f t="shared" si="631"/>
        <v>5497004.9063999988</v>
      </c>
    </row>
    <row r="229" spans="1:120" s="37" customFormat="1" ht="15.75" customHeight="1" x14ac:dyDescent="0.25">
      <c r="A229" s="89"/>
      <c r="B229" s="109">
        <v>180</v>
      </c>
      <c r="C229" s="143" t="s">
        <v>555</v>
      </c>
      <c r="D229" s="111" t="s">
        <v>556</v>
      </c>
      <c r="E229" s="93">
        <v>24257</v>
      </c>
      <c r="F229" s="139">
        <v>4.51</v>
      </c>
      <c r="G229" s="131">
        <v>1</v>
      </c>
      <c r="H229" s="101"/>
      <c r="I229" s="101"/>
      <c r="J229" s="101"/>
      <c r="K229" s="65"/>
      <c r="L229" s="211">
        <v>1.4</v>
      </c>
      <c r="M229" s="211">
        <v>1.68</v>
      </c>
      <c r="N229" s="211">
        <v>2.23</v>
      </c>
      <c r="O229" s="212">
        <v>2.57</v>
      </c>
      <c r="P229" s="115">
        <v>0</v>
      </c>
      <c r="Q229" s="116">
        <f t="shared" si="584"/>
        <v>0</v>
      </c>
      <c r="R229" s="115">
        <v>0</v>
      </c>
      <c r="S229" s="115">
        <f t="shared" si="585"/>
        <v>0</v>
      </c>
      <c r="T229" s="115"/>
      <c r="U229" s="116">
        <f t="shared" si="586"/>
        <v>0</v>
      </c>
      <c r="V229" s="115"/>
      <c r="W229" s="116">
        <f t="shared" si="587"/>
        <v>0</v>
      </c>
      <c r="X229" s="115">
        <v>12</v>
      </c>
      <c r="Y229" s="116">
        <f t="shared" si="588"/>
        <v>2573066.1263999995</v>
      </c>
      <c r="Z229" s="116"/>
      <c r="AA229" s="116"/>
      <c r="AB229" s="115"/>
      <c r="AC229" s="116">
        <f t="shared" si="589"/>
        <v>0</v>
      </c>
      <c r="AD229" s="115"/>
      <c r="AE229" s="116"/>
      <c r="AF229" s="115"/>
      <c r="AG229" s="116">
        <f t="shared" si="590"/>
        <v>0</v>
      </c>
      <c r="AH229" s="115"/>
      <c r="AI229" s="116"/>
      <c r="AJ229" s="144"/>
      <c r="AK229" s="116">
        <f t="shared" si="591"/>
        <v>0</v>
      </c>
      <c r="AL229" s="115">
        <v>0</v>
      </c>
      <c r="AM229" s="116">
        <f t="shared" si="592"/>
        <v>0</v>
      </c>
      <c r="AN229" s="115"/>
      <c r="AO229" s="115">
        <f t="shared" si="593"/>
        <v>0</v>
      </c>
      <c r="AP229" s="115">
        <v>0</v>
      </c>
      <c r="AQ229" s="116">
        <f t="shared" si="594"/>
        <v>0</v>
      </c>
      <c r="AR229" s="123">
        <v>0</v>
      </c>
      <c r="AS229" s="116">
        <f t="shared" si="595"/>
        <v>0</v>
      </c>
      <c r="AT229" s="115"/>
      <c r="AU229" s="115">
        <f t="shared" si="596"/>
        <v>0</v>
      </c>
      <c r="AV229" s="115"/>
      <c r="AW229" s="116">
        <f t="shared" si="597"/>
        <v>0</v>
      </c>
      <c r="AX229" s="115">
        <v>0</v>
      </c>
      <c r="AY229" s="115">
        <f t="shared" si="598"/>
        <v>0</v>
      </c>
      <c r="AZ229" s="115"/>
      <c r="BA229" s="116">
        <f t="shared" si="599"/>
        <v>0</v>
      </c>
      <c r="BB229" s="115"/>
      <c r="BC229" s="116">
        <f t="shared" si="600"/>
        <v>0</v>
      </c>
      <c r="BD229" s="115"/>
      <c r="BE229" s="116">
        <f t="shared" si="601"/>
        <v>0</v>
      </c>
      <c r="BF229" s="115"/>
      <c r="BG229" s="116">
        <f t="shared" si="602"/>
        <v>0</v>
      </c>
      <c r="BH229" s="115"/>
      <c r="BI229" s="116">
        <f t="shared" si="603"/>
        <v>0</v>
      </c>
      <c r="BJ229" s="115"/>
      <c r="BK229" s="116">
        <f t="shared" si="604"/>
        <v>0</v>
      </c>
      <c r="BL229" s="115"/>
      <c r="BM229" s="116">
        <f t="shared" si="605"/>
        <v>0</v>
      </c>
      <c r="BN229" s="115"/>
      <c r="BO229" s="116">
        <f t="shared" si="606"/>
        <v>0</v>
      </c>
      <c r="BP229" s="115">
        <v>0</v>
      </c>
      <c r="BQ229" s="116">
        <f t="shared" si="607"/>
        <v>0</v>
      </c>
      <c r="BR229" s="115"/>
      <c r="BS229" s="116">
        <f t="shared" si="608"/>
        <v>0</v>
      </c>
      <c r="BT229" s="115"/>
      <c r="BU229" s="116">
        <f t="shared" si="609"/>
        <v>0</v>
      </c>
      <c r="BV229" s="115"/>
      <c r="BW229" s="124">
        <f t="shared" si="610"/>
        <v>0</v>
      </c>
      <c r="BX229" s="115"/>
      <c r="BY229" s="116">
        <f t="shared" si="611"/>
        <v>0</v>
      </c>
      <c r="BZ229" s="115"/>
      <c r="CA229" s="116">
        <f t="shared" si="612"/>
        <v>0</v>
      </c>
      <c r="CB229" s="115"/>
      <c r="CC229" s="116">
        <f t="shared" si="613"/>
        <v>0</v>
      </c>
      <c r="CD229" s="115"/>
      <c r="CE229" s="116">
        <f t="shared" si="614"/>
        <v>0</v>
      </c>
      <c r="CF229" s="115"/>
      <c r="CG229" s="116">
        <f t="shared" si="615"/>
        <v>0</v>
      </c>
      <c r="CH229" s="115"/>
      <c r="CI229" s="116">
        <f t="shared" si="616"/>
        <v>0</v>
      </c>
      <c r="CJ229" s="115"/>
      <c r="CK229" s="116">
        <f t="shared" si="617"/>
        <v>0</v>
      </c>
      <c r="CL229" s="115"/>
      <c r="CM229" s="116">
        <f t="shared" si="618"/>
        <v>0</v>
      </c>
      <c r="CN229" s="115">
        <v>0</v>
      </c>
      <c r="CO229" s="116">
        <f t="shared" si="619"/>
        <v>0</v>
      </c>
      <c r="CP229" s="115"/>
      <c r="CQ229" s="116">
        <f t="shared" si="620"/>
        <v>0</v>
      </c>
      <c r="CR229" s="115"/>
      <c r="CS229" s="116">
        <f t="shared" si="621"/>
        <v>0</v>
      </c>
      <c r="CT229" s="115"/>
      <c r="CU229" s="116">
        <f t="shared" si="622"/>
        <v>0</v>
      </c>
      <c r="CV229" s="115"/>
      <c r="CW229" s="116">
        <f t="shared" si="623"/>
        <v>0</v>
      </c>
      <c r="CX229" s="123"/>
      <c r="CY229" s="115">
        <f t="shared" si="624"/>
        <v>0</v>
      </c>
      <c r="CZ229" s="115"/>
      <c r="DA229" s="124">
        <f t="shared" si="625"/>
        <v>0</v>
      </c>
      <c r="DB229" s="115"/>
      <c r="DC229" s="116">
        <f t="shared" si="626"/>
        <v>0</v>
      </c>
      <c r="DD229" s="125"/>
      <c r="DE229" s="115">
        <f t="shared" si="627"/>
        <v>0</v>
      </c>
      <c r="DF229" s="115"/>
      <c r="DG229" s="116">
        <f t="shared" si="628"/>
        <v>0</v>
      </c>
      <c r="DH229" s="115"/>
      <c r="DI229" s="116">
        <f t="shared" si="629"/>
        <v>0</v>
      </c>
      <c r="DJ229" s="115"/>
      <c r="DK229" s="124">
        <f t="shared" si="630"/>
        <v>0</v>
      </c>
      <c r="DL229" s="124"/>
      <c r="DM229" s="124"/>
      <c r="DN229" s="116">
        <f t="shared" si="631"/>
        <v>12</v>
      </c>
      <c r="DO229" s="116">
        <f t="shared" si="631"/>
        <v>2573066.1263999995</v>
      </c>
    </row>
    <row r="230" spans="1:120" s="37" customFormat="1" ht="15.75" customHeight="1" x14ac:dyDescent="0.25">
      <c r="A230" s="89"/>
      <c r="B230" s="109">
        <v>181</v>
      </c>
      <c r="C230" s="143" t="s">
        <v>557</v>
      </c>
      <c r="D230" s="111" t="s">
        <v>558</v>
      </c>
      <c r="E230" s="93">
        <v>24257</v>
      </c>
      <c r="F230" s="139">
        <v>4.87</v>
      </c>
      <c r="G230" s="131">
        <v>1</v>
      </c>
      <c r="H230" s="101"/>
      <c r="I230" s="101"/>
      <c r="J230" s="101"/>
      <c r="K230" s="65"/>
      <c r="L230" s="211">
        <v>1.4</v>
      </c>
      <c r="M230" s="211">
        <v>1.68</v>
      </c>
      <c r="N230" s="211">
        <v>2.23</v>
      </c>
      <c r="O230" s="212">
        <v>2.57</v>
      </c>
      <c r="P230" s="115">
        <v>0</v>
      </c>
      <c r="Q230" s="116">
        <f t="shared" si="584"/>
        <v>0</v>
      </c>
      <c r="R230" s="115">
        <v>0</v>
      </c>
      <c r="S230" s="115">
        <f t="shared" si="585"/>
        <v>0</v>
      </c>
      <c r="T230" s="115"/>
      <c r="U230" s="116">
        <f t="shared" si="586"/>
        <v>0</v>
      </c>
      <c r="V230" s="115"/>
      <c r="W230" s="116">
        <f t="shared" si="587"/>
        <v>0</v>
      </c>
      <c r="X230" s="115">
        <v>132</v>
      </c>
      <c r="Y230" s="116">
        <f t="shared" si="588"/>
        <v>30563004.964799996</v>
      </c>
      <c r="Z230" s="116"/>
      <c r="AA230" s="116"/>
      <c r="AB230" s="115"/>
      <c r="AC230" s="116">
        <f t="shared" si="589"/>
        <v>0</v>
      </c>
      <c r="AD230" s="115"/>
      <c r="AE230" s="116"/>
      <c r="AF230" s="115"/>
      <c r="AG230" s="116">
        <f t="shared" si="590"/>
        <v>0</v>
      </c>
      <c r="AH230" s="115"/>
      <c r="AI230" s="116"/>
      <c r="AJ230" s="144"/>
      <c r="AK230" s="116">
        <f t="shared" si="591"/>
        <v>0</v>
      </c>
      <c r="AL230" s="115">
        <v>0</v>
      </c>
      <c r="AM230" s="116">
        <f t="shared" si="592"/>
        <v>0</v>
      </c>
      <c r="AN230" s="115"/>
      <c r="AO230" s="115">
        <f t="shared" si="593"/>
        <v>0</v>
      </c>
      <c r="AP230" s="115">
        <v>0</v>
      </c>
      <c r="AQ230" s="116">
        <f t="shared" si="594"/>
        <v>0</v>
      </c>
      <c r="AR230" s="123">
        <v>0</v>
      </c>
      <c r="AS230" s="116">
        <f t="shared" si="595"/>
        <v>0</v>
      </c>
      <c r="AT230" s="115"/>
      <c r="AU230" s="115">
        <f t="shared" si="596"/>
        <v>0</v>
      </c>
      <c r="AV230" s="115"/>
      <c r="AW230" s="116">
        <f t="shared" si="597"/>
        <v>0</v>
      </c>
      <c r="AX230" s="115">
        <v>0</v>
      </c>
      <c r="AY230" s="115">
        <f t="shared" si="598"/>
        <v>0</v>
      </c>
      <c r="AZ230" s="115"/>
      <c r="BA230" s="116">
        <f t="shared" si="599"/>
        <v>0</v>
      </c>
      <c r="BB230" s="115"/>
      <c r="BC230" s="116">
        <f t="shared" si="600"/>
        <v>0</v>
      </c>
      <c r="BD230" s="115"/>
      <c r="BE230" s="116">
        <f t="shared" si="601"/>
        <v>0</v>
      </c>
      <c r="BF230" s="115"/>
      <c r="BG230" s="116">
        <f t="shared" si="602"/>
        <v>0</v>
      </c>
      <c r="BH230" s="115"/>
      <c r="BI230" s="116">
        <f t="shared" si="603"/>
        <v>0</v>
      </c>
      <c r="BJ230" s="115"/>
      <c r="BK230" s="116">
        <f t="shared" si="604"/>
        <v>0</v>
      </c>
      <c r="BL230" s="115"/>
      <c r="BM230" s="116">
        <f t="shared" si="605"/>
        <v>0</v>
      </c>
      <c r="BN230" s="115"/>
      <c r="BO230" s="116">
        <f t="shared" si="606"/>
        <v>0</v>
      </c>
      <c r="BP230" s="115">
        <v>0</v>
      </c>
      <c r="BQ230" s="116">
        <f t="shared" si="607"/>
        <v>0</v>
      </c>
      <c r="BR230" s="115"/>
      <c r="BS230" s="116">
        <f t="shared" si="608"/>
        <v>0</v>
      </c>
      <c r="BT230" s="115"/>
      <c r="BU230" s="116">
        <f t="shared" si="609"/>
        <v>0</v>
      </c>
      <c r="BV230" s="115"/>
      <c r="BW230" s="124">
        <f t="shared" si="610"/>
        <v>0</v>
      </c>
      <c r="BX230" s="115"/>
      <c r="BY230" s="116">
        <f t="shared" si="611"/>
        <v>0</v>
      </c>
      <c r="BZ230" s="115"/>
      <c r="CA230" s="116">
        <f t="shared" si="612"/>
        <v>0</v>
      </c>
      <c r="CB230" s="115"/>
      <c r="CC230" s="116">
        <f t="shared" si="613"/>
        <v>0</v>
      </c>
      <c r="CD230" s="115"/>
      <c r="CE230" s="116">
        <f t="shared" si="614"/>
        <v>0</v>
      </c>
      <c r="CF230" s="115"/>
      <c r="CG230" s="116">
        <f t="shared" si="615"/>
        <v>0</v>
      </c>
      <c r="CH230" s="115"/>
      <c r="CI230" s="116">
        <f t="shared" si="616"/>
        <v>0</v>
      </c>
      <c r="CJ230" s="115"/>
      <c r="CK230" s="116">
        <f t="shared" si="617"/>
        <v>0</v>
      </c>
      <c r="CL230" s="115"/>
      <c r="CM230" s="116">
        <f t="shared" si="618"/>
        <v>0</v>
      </c>
      <c r="CN230" s="115">
        <v>0</v>
      </c>
      <c r="CO230" s="116">
        <f t="shared" si="619"/>
        <v>0</v>
      </c>
      <c r="CP230" s="115"/>
      <c r="CQ230" s="116">
        <f t="shared" si="620"/>
        <v>0</v>
      </c>
      <c r="CR230" s="115"/>
      <c r="CS230" s="116">
        <f t="shared" si="621"/>
        <v>0</v>
      </c>
      <c r="CT230" s="115"/>
      <c r="CU230" s="116">
        <f t="shared" si="622"/>
        <v>0</v>
      </c>
      <c r="CV230" s="115"/>
      <c r="CW230" s="116">
        <f t="shared" si="623"/>
        <v>0</v>
      </c>
      <c r="CX230" s="123"/>
      <c r="CY230" s="115">
        <f t="shared" si="624"/>
        <v>0</v>
      </c>
      <c r="CZ230" s="115"/>
      <c r="DA230" s="124">
        <f t="shared" si="625"/>
        <v>0</v>
      </c>
      <c r="DB230" s="115"/>
      <c r="DC230" s="116">
        <f t="shared" si="626"/>
        <v>0</v>
      </c>
      <c r="DD230" s="125"/>
      <c r="DE230" s="115">
        <f t="shared" si="627"/>
        <v>0</v>
      </c>
      <c r="DF230" s="115"/>
      <c r="DG230" s="116">
        <f t="shared" si="628"/>
        <v>0</v>
      </c>
      <c r="DH230" s="115"/>
      <c r="DI230" s="116">
        <f t="shared" si="629"/>
        <v>0</v>
      </c>
      <c r="DJ230" s="115"/>
      <c r="DK230" s="124">
        <f t="shared" si="630"/>
        <v>0</v>
      </c>
      <c r="DL230" s="124"/>
      <c r="DM230" s="124"/>
      <c r="DN230" s="116">
        <f t="shared" si="631"/>
        <v>132</v>
      </c>
      <c r="DO230" s="116">
        <f t="shared" si="631"/>
        <v>30563004.964799996</v>
      </c>
    </row>
    <row r="231" spans="1:120" s="37" customFormat="1" ht="20.25" customHeight="1" x14ac:dyDescent="0.25">
      <c r="A231" s="89"/>
      <c r="B231" s="109">
        <v>182</v>
      </c>
      <c r="C231" s="143" t="s">
        <v>559</v>
      </c>
      <c r="D231" s="111" t="s">
        <v>560</v>
      </c>
      <c r="E231" s="93">
        <v>24257</v>
      </c>
      <c r="F231" s="139">
        <v>14.55</v>
      </c>
      <c r="G231" s="131">
        <v>1</v>
      </c>
      <c r="H231" s="101"/>
      <c r="I231" s="101"/>
      <c r="J231" s="101"/>
      <c r="K231" s="65"/>
      <c r="L231" s="211">
        <v>1.4</v>
      </c>
      <c r="M231" s="211">
        <v>1.68</v>
      </c>
      <c r="N231" s="211">
        <v>2.23</v>
      </c>
      <c r="O231" s="212">
        <v>2.57</v>
      </c>
      <c r="P231" s="115">
        <v>0</v>
      </c>
      <c r="Q231" s="116">
        <f t="shared" si="584"/>
        <v>0</v>
      </c>
      <c r="R231" s="115">
        <v>0</v>
      </c>
      <c r="S231" s="115">
        <f t="shared" si="585"/>
        <v>0</v>
      </c>
      <c r="T231" s="115"/>
      <c r="U231" s="116">
        <f t="shared" si="586"/>
        <v>0</v>
      </c>
      <c r="V231" s="115"/>
      <c r="W231" s="116">
        <f t="shared" si="587"/>
        <v>0</v>
      </c>
      <c r="X231" s="115">
        <v>57</v>
      </c>
      <c r="Y231" s="116">
        <f t="shared" si="588"/>
        <v>39430384.181999996</v>
      </c>
      <c r="Z231" s="116"/>
      <c r="AA231" s="116"/>
      <c r="AB231" s="115"/>
      <c r="AC231" s="116">
        <f t="shared" si="589"/>
        <v>0</v>
      </c>
      <c r="AD231" s="115"/>
      <c r="AE231" s="116"/>
      <c r="AF231" s="115"/>
      <c r="AG231" s="116">
        <f t="shared" si="590"/>
        <v>0</v>
      </c>
      <c r="AH231" s="115"/>
      <c r="AI231" s="116"/>
      <c r="AJ231" s="144"/>
      <c r="AK231" s="116">
        <f t="shared" si="591"/>
        <v>0</v>
      </c>
      <c r="AL231" s="115">
        <v>0</v>
      </c>
      <c r="AM231" s="116">
        <f t="shared" si="592"/>
        <v>0</v>
      </c>
      <c r="AN231" s="115"/>
      <c r="AO231" s="115">
        <f t="shared" si="593"/>
        <v>0</v>
      </c>
      <c r="AP231" s="115">
        <v>0</v>
      </c>
      <c r="AQ231" s="116">
        <f t="shared" si="594"/>
        <v>0</v>
      </c>
      <c r="AR231" s="123">
        <v>0</v>
      </c>
      <c r="AS231" s="116">
        <f t="shared" si="595"/>
        <v>0</v>
      </c>
      <c r="AT231" s="115"/>
      <c r="AU231" s="115">
        <f t="shared" si="596"/>
        <v>0</v>
      </c>
      <c r="AV231" s="115"/>
      <c r="AW231" s="116">
        <f t="shared" si="597"/>
        <v>0</v>
      </c>
      <c r="AX231" s="115">
        <v>0</v>
      </c>
      <c r="AY231" s="115">
        <f t="shared" si="598"/>
        <v>0</v>
      </c>
      <c r="AZ231" s="115"/>
      <c r="BA231" s="116">
        <f t="shared" si="599"/>
        <v>0</v>
      </c>
      <c r="BB231" s="115"/>
      <c r="BC231" s="116">
        <f t="shared" si="600"/>
        <v>0</v>
      </c>
      <c r="BD231" s="115"/>
      <c r="BE231" s="116">
        <f t="shared" si="601"/>
        <v>0</v>
      </c>
      <c r="BF231" s="115"/>
      <c r="BG231" s="116">
        <f t="shared" si="602"/>
        <v>0</v>
      </c>
      <c r="BH231" s="115"/>
      <c r="BI231" s="116">
        <f t="shared" si="603"/>
        <v>0</v>
      </c>
      <c r="BJ231" s="115"/>
      <c r="BK231" s="116">
        <f t="shared" si="604"/>
        <v>0</v>
      </c>
      <c r="BL231" s="115"/>
      <c r="BM231" s="116">
        <f t="shared" si="605"/>
        <v>0</v>
      </c>
      <c r="BN231" s="115"/>
      <c r="BO231" s="116">
        <f t="shared" si="606"/>
        <v>0</v>
      </c>
      <c r="BP231" s="115">
        <v>0</v>
      </c>
      <c r="BQ231" s="116">
        <f t="shared" si="607"/>
        <v>0</v>
      </c>
      <c r="BR231" s="115"/>
      <c r="BS231" s="116">
        <f t="shared" si="608"/>
        <v>0</v>
      </c>
      <c r="BT231" s="115"/>
      <c r="BU231" s="116">
        <f t="shared" si="609"/>
        <v>0</v>
      </c>
      <c r="BV231" s="115"/>
      <c r="BW231" s="124">
        <f t="shared" si="610"/>
        <v>0</v>
      </c>
      <c r="BX231" s="115"/>
      <c r="BY231" s="116">
        <f t="shared" si="611"/>
        <v>0</v>
      </c>
      <c r="BZ231" s="115"/>
      <c r="CA231" s="116">
        <f t="shared" si="612"/>
        <v>0</v>
      </c>
      <c r="CB231" s="115"/>
      <c r="CC231" s="116">
        <f t="shared" si="613"/>
        <v>0</v>
      </c>
      <c r="CD231" s="115"/>
      <c r="CE231" s="116">
        <f t="shared" si="614"/>
        <v>0</v>
      </c>
      <c r="CF231" s="115"/>
      <c r="CG231" s="116">
        <f t="shared" si="615"/>
        <v>0</v>
      </c>
      <c r="CH231" s="115"/>
      <c r="CI231" s="116">
        <f t="shared" si="616"/>
        <v>0</v>
      </c>
      <c r="CJ231" s="115"/>
      <c r="CK231" s="116">
        <f t="shared" si="617"/>
        <v>0</v>
      </c>
      <c r="CL231" s="115"/>
      <c r="CM231" s="116">
        <f t="shared" si="618"/>
        <v>0</v>
      </c>
      <c r="CN231" s="115">
        <v>0</v>
      </c>
      <c r="CO231" s="116">
        <f t="shared" si="619"/>
        <v>0</v>
      </c>
      <c r="CP231" s="115"/>
      <c r="CQ231" s="116">
        <f t="shared" si="620"/>
        <v>0</v>
      </c>
      <c r="CR231" s="115"/>
      <c r="CS231" s="116">
        <f t="shared" si="621"/>
        <v>0</v>
      </c>
      <c r="CT231" s="115"/>
      <c r="CU231" s="116">
        <f t="shared" si="622"/>
        <v>0</v>
      </c>
      <c r="CV231" s="115"/>
      <c r="CW231" s="116">
        <f t="shared" si="623"/>
        <v>0</v>
      </c>
      <c r="CX231" s="123"/>
      <c r="CY231" s="115">
        <f t="shared" si="624"/>
        <v>0</v>
      </c>
      <c r="CZ231" s="115"/>
      <c r="DA231" s="124">
        <f t="shared" si="625"/>
        <v>0</v>
      </c>
      <c r="DB231" s="115"/>
      <c r="DC231" s="116">
        <f t="shared" si="626"/>
        <v>0</v>
      </c>
      <c r="DD231" s="125"/>
      <c r="DE231" s="115">
        <f t="shared" si="627"/>
        <v>0</v>
      </c>
      <c r="DF231" s="115"/>
      <c r="DG231" s="116">
        <f t="shared" si="628"/>
        <v>0</v>
      </c>
      <c r="DH231" s="115"/>
      <c r="DI231" s="116">
        <f t="shared" si="629"/>
        <v>0</v>
      </c>
      <c r="DJ231" s="115"/>
      <c r="DK231" s="124">
        <f t="shared" si="630"/>
        <v>0</v>
      </c>
      <c r="DL231" s="124"/>
      <c r="DM231" s="124"/>
      <c r="DN231" s="116">
        <f t="shared" si="631"/>
        <v>57</v>
      </c>
      <c r="DO231" s="116">
        <f t="shared" si="631"/>
        <v>39430384.181999996</v>
      </c>
    </row>
    <row r="232" spans="1:120" s="37" customFormat="1" ht="30" customHeight="1" x14ac:dyDescent="0.25">
      <c r="A232" s="89"/>
      <c r="B232" s="109">
        <v>183</v>
      </c>
      <c r="C232" s="143" t="s">
        <v>561</v>
      </c>
      <c r="D232" s="111" t="s">
        <v>562</v>
      </c>
      <c r="E232" s="93">
        <v>24257</v>
      </c>
      <c r="F232" s="139">
        <v>3.78</v>
      </c>
      <c r="G232" s="131">
        <v>1</v>
      </c>
      <c r="H232" s="101"/>
      <c r="I232" s="101"/>
      <c r="J232" s="101"/>
      <c r="K232" s="213">
        <v>0.87080000000000002</v>
      </c>
      <c r="L232" s="211">
        <v>1.4</v>
      </c>
      <c r="M232" s="211">
        <v>1.68</v>
      </c>
      <c r="N232" s="211">
        <v>2.23</v>
      </c>
      <c r="O232" s="212">
        <v>2.57</v>
      </c>
      <c r="P232" s="115">
        <v>0</v>
      </c>
      <c r="Q232" s="146"/>
      <c r="R232" s="115">
        <v>0</v>
      </c>
      <c r="S232" s="146"/>
      <c r="T232" s="115"/>
      <c r="U232" s="146">
        <f t="shared" ref="U232:U237" si="632">(T232*$E232*$F232*((1-$K232)+$K232*$L232*$U$13*G232))</f>
        <v>0</v>
      </c>
      <c r="V232" s="115"/>
      <c r="W232" s="146">
        <f t="shared" ref="W232:W237" si="633">(V232*$E232*$F232*((1-$K232)+$K232*$L232*$W$13*G232))</f>
        <v>0</v>
      </c>
      <c r="X232" s="115">
        <v>0</v>
      </c>
      <c r="Y232" s="146">
        <f t="shared" ref="Y232:Y237" si="634">(X232*$E232*$F232*((1-$K232)+$K232*$L232*$Y$13*G232))</f>
        <v>0</v>
      </c>
      <c r="Z232" s="146"/>
      <c r="AA232" s="146"/>
      <c r="AB232" s="115"/>
      <c r="AC232" s="146">
        <f t="shared" ref="AC232:AC237" si="635">(AB232*$E232*$F232*((1-$K232)+$K232*$L232*$AC$13*G232))</f>
        <v>0</v>
      </c>
      <c r="AD232" s="115"/>
      <c r="AE232" s="116"/>
      <c r="AF232" s="115"/>
      <c r="AG232" s="146">
        <f t="shared" ref="AG232:AG237" si="636">(AF232*$E232*$F232*((1-$K232)+$K232*$L232*$AG$13*G232))</f>
        <v>0</v>
      </c>
      <c r="AH232" s="115"/>
      <c r="AI232" s="116"/>
      <c r="AJ232" s="144"/>
      <c r="AK232" s="146">
        <f t="shared" ref="AK232:AK237" si="637">(AJ232*$E232*$F232*((1-$K232)+$K232*$L232*$AK$13*G232))</f>
        <v>0</v>
      </c>
      <c r="AL232" s="115">
        <v>0</v>
      </c>
      <c r="AM232" s="146">
        <f t="shared" ref="AM232:AM237" si="638">(AL232*$E232*$F232*((1-$K232)+$K232*$L232*$AM$13*G232))</f>
        <v>0</v>
      </c>
      <c r="AN232" s="115"/>
      <c r="AO232" s="146">
        <f t="shared" ref="AO232:AO237" si="639">(AN232*$E232*$F232*((1-$K232)+$K232*$L232*$AO$13*G232))</f>
        <v>0</v>
      </c>
      <c r="AP232" s="115">
        <v>0</v>
      </c>
      <c r="AQ232" s="146">
        <f t="shared" ref="AQ232:AQ237" si="640">(AP232*$E232*$F232*((1-$K232)+$K232*$M232*$AQ$13*G232))</f>
        <v>0</v>
      </c>
      <c r="AR232" s="123">
        <v>0</v>
      </c>
      <c r="AS232" s="146">
        <f t="shared" ref="AS232:AS237" si="641">(AR232*$E232*$F232*((1-$K232)+$K232*$M232*$AS$13*G232))</f>
        <v>0</v>
      </c>
      <c r="AT232" s="115"/>
      <c r="AU232" s="146">
        <f t="shared" ref="AU232:AU237" si="642">(AT232*$E232*$F232*((1-$K232)+$K232*$M232*$AU$13*G232))</f>
        <v>0</v>
      </c>
      <c r="AV232" s="115"/>
      <c r="AW232" s="116">
        <f t="shared" si="597"/>
        <v>0</v>
      </c>
      <c r="AX232" s="115">
        <v>0</v>
      </c>
      <c r="AY232" s="115">
        <f t="shared" si="598"/>
        <v>0</v>
      </c>
      <c r="AZ232" s="115"/>
      <c r="BA232" s="116"/>
      <c r="BB232" s="115"/>
      <c r="BC232" s="116"/>
      <c r="BD232" s="115"/>
      <c r="BE232" s="116"/>
      <c r="BF232" s="115"/>
      <c r="BG232" s="116"/>
      <c r="BH232" s="115"/>
      <c r="BI232" s="116"/>
      <c r="BJ232" s="115"/>
      <c r="BK232" s="116"/>
      <c r="BL232" s="115"/>
      <c r="BM232" s="116"/>
      <c r="BN232" s="115"/>
      <c r="BO232" s="116"/>
      <c r="BP232" s="115">
        <v>0</v>
      </c>
      <c r="BQ232" s="116"/>
      <c r="BR232" s="115"/>
      <c r="BS232" s="116"/>
      <c r="BT232" s="115"/>
      <c r="BU232" s="116"/>
      <c r="BV232" s="115"/>
      <c r="BW232" s="124"/>
      <c r="BX232" s="115"/>
      <c r="BY232" s="116"/>
      <c r="BZ232" s="115"/>
      <c r="CA232" s="116"/>
      <c r="CB232" s="115"/>
      <c r="CC232" s="116"/>
      <c r="CD232" s="115"/>
      <c r="CE232" s="116"/>
      <c r="CF232" s="115"/>
      <c r="CG232" s="116">
        <f t="shared" si="615"/>
        <v>0</v>
      </c>
      <c r="CH232" s="115"/>
      <c r="CI232" s="116"/>
      <c r="CJ232" s="115"/>
      <c r="CK232" s="116"/>
      <c r="CL232" s="115"/>
      <c r="CM232" s="116"/>
      <c r="CN232" s="115">
        <v>0</v>
      </c>
      <c r="CO232" s="116"/>
      <c r="CP232" s="115"/>
      <c r="CQ232" s="116"/>
      <c r="CR232" s="115"/>
      <c r="CS232" s="116"/>
      <c r="CT232" s="115"/>
      <c r="CU232" s="116"/>
      <c r="CV232" s="115"/>
      <c r="CW232" s="116"/>
      <c r="CX232" s="123"/>
      <c r="CY232" s="115"/>
      <c r="CZ232" s="115"/>
      <c r="DA232" s="124">
        <f t="shared" si="625"/>
        <v>0</v>
      </c>
      <c r="DB232" s="115"/>
      <c r="DC232" s="116"/>
      <c r="DD232" s="125"/>
      <c r="DE232" s="115"/>
      <c r="DF232" s="115"/>
      <c r="DG232" s="116"/>
      <c r="DH232" s="115"/>
      <c r="DI232" s="116"/>
      <c r="DJ232" s="115"/>
      <c r="DK232" s="124"/>
      <c r="DL232" s="124"/>
      <c r="DM232" s="124"/>
      <c r="DN232" s="116">
        <f t="shared" si="631"/>
        <v>0</v>
      </c>
      <c r="DO232" s="116">
        <f t="shared" si="631"/>
        <v>0</v>
      </c>
    </row>
    <row r="233" spans="1:120" s="37" customFormat="1" ht="30" customHeight="1" x14ac:dyDescent="0.25">
      <c r="A233" s="89"/>
      <c r="B233" s="109">
        <v>184</v>
      </c>
      <c r="C233" s="143" t="s">
        <v>563</v>
      </c>
      <c r="D233" s="111" t="s">
        <v>564</v>
      </c>
      <c r="E233" s="93">
        <v>24257</v>
      </c>
      <c r="F233" s="139">
        <v>4.37</v>
      </c>
      <c r="G233" s="131">
        <v>1</v>
      </c>
      <c r="H233" s="101"/>
      <c r="I233" s="101"/>
      <c r="J233" s="101"/>
      <c r="K233" s="213">
        <v>0.88839999999999997</v>
      </c>
      <c r="L233" s="211">
        <v>1.4</v>
      </c>
      <c r="M233" s="211">
        <v>1.68</v>
      </c>
      <c r="N233" s="211">
        <v>2.23</v>
      </c>
      <c r="O233" s="212">
        <v>2.57</v>
      </c>
      <c r="P233" s="115">
        <v>0</v>
      </c>
      <c r="Q233" s="146"/>
      <c r="R233" s="115">
        <v>0</v>
      </c>
      <c r="S233" s="146"/>
      <c r="T233" s="115"/>
      <c r="U233" s="146">
        <f t="shared" si="632"/>
        <v>0</v>
      </c>
      <c r="V233" s="115"/>
      <c r="W233" s="146">
        <f t="shared" si="633"/>
        <v>0</v>
      </c>
      <c r="X233" s="115">
        <v>101</v>
      </c>
      <c r="Y233" s="146">
        <f t="shared" si="634"/>
        <v>19837340.244325757</v>
      </c>
      <c r="Z233" s="146"/>
      <c r="AA233" s="146"/>
      <c r="AB233" s="115"/>
      <c r="AC233" s="146">
        <f t="shared" si="635"/>
        <v>0</v>
      </c>
      <c r="AD233" s="115"/>
      <c r="AE233" s="116"/>
      <c r="AF233" s="115"/>
      <c r="AG233" s="146">
        <f t="shared" si="636"/>
        <v>0</v>
      </c>
      <c r="AH233" s="115"/>
      <c r="AI233" s="116"/>
      <c r="AJ233" s="144"/>
      <c r="AK233" s="146">
        <f t="shared" si="637"/>
        <v>0</v>
      </c>
      <c r="AL233" s="115">
        <v>0</v>
      </c>
      <c r="AM233" s="146">
        <f t="shared" si="638"/>
        <v>0</v>
      </c>
      <c r="AN233" s="115"/>
      <c r="AO233" s="146">
        <f t="shared" si="639"/>
        <v>0</v>
      </c>
      <c r="AP233" s="115">
        <v>0</v>
      </c>
      <c r="AQ233" s="146">
        <f t="shared" si="640"/>
        <v>0</v>
      </c>
      <c r="AR233" s="123">
        <v>0</v>
      </c>
      <c r="AS233" s="146">
        <f t="shared" si="641"/>
        <v>0</v>
      </c>
      <c r="AT233" s="115"/>
      <c r="AU233" s="146">
        <f t="shared" si="642"/>
        <v>0</v>
      </c>
      <c r="AV233" s="115"/>
      <c r="AW233" s="116">
        <f t="shared" si="597"/>
        <v>0</v>
      </c>
      <c r="AX233" s="115">
        <v>0</v>
      </c>
      <c r="AY233" s="115">
        <f t="shared" si="598"/>
        <v>0</v>
      </c>
      <c r="AZ233" s="115"/>
      <c r="BA233" s="116"/>
      <c r="BB233" s="115"/>
      <c r="BC233" s="116"/>
      <c r="BD233" s="115"/>
      <c r="BE233" s="116"/>
      <c r="BF233" s="115"/>
      <c r="BG233" s="116"/>
      <c r="BH233" s="115"/>
      <c r="BI233" s="116"/>
      <c r="BJ233" s="115"/>
      <c r="BK233" s="116"/>
      <c r="BL233" s="115"/>
      <c r="BM233" s="116"/>
      <c r="BN233" s="115"/>
      <c r="BO233" s="116"/>
      <c r="BP233" s="115">
        <v>0</v>
      </c>
      <c r="BQ233" s="116"/>
      <c r="BR233" s="115"/>
      <c r="BS233" s="116"/>
      <c r="BT233" s="115"/>
      <c r="BU233" s="116"/>
      <c r="BV233" s="115"/>
      <c r="BW233" s="124"/>
      <c r="BX233" s="115"/>
      <c r="BY233" s="116"/>
      <c r="BZ233" s="115"/>
      <c r="CA233" s="116"/>
      <c r="CB233" s="115"/>
      <c r="CC233" s="116"/>
      <c r="CD233" s="115"/>
      <c r="CE233" s="116"/>
      <c r="CF233" s="115"/>
      <c r="CG233" s="116">
        <f t="shared" si="615"/>
        <v>0</v>
      </c>
      <c r="CH233" s="115"/>
      <c r="CI233" s="116"/>
      <c r="CJ233" s="115"/>
      <c r="CK233" s="116"/>
      <c r="CL233" s="115"/>
      <c r="CM233" s="116"/>
      <c r="CN233" s="115">
        <v>0</v>
      </c>
      <c r="CO233" s="116"/>
      <c r="CP233" s="115"/>
      <c r="CQ233" s="116"/>
      <c r="CR233" s="115"/>
      <c r="CS233" s="116"/>
      <c r="CT233" s="115"/>
      <c r="CU233" s="116"/>
      <c r="CV233" s="115"/>
      <c r="CW233" s="116"/>
      <c r="CX233" s="123"/>
      <c r="CY233" s="115"/>
      <c r="CZ233" s="115"/>
      <c r="DA233" s="124">
        <f t="shared" si="625"/>
        <v>0</v>
      </c>
      <c r="DB233" s="115"/>
      <c r="DC233" s="116"/>
      <c r="DD233" s="125"/>
      <c r="DE233" s="115"/>
      <c r="DF233" s="115"/>
      <c r="DG233" s="116"/>
      <c r="DH233" s="115"/>
      <c r="DI233" s="116"/>
      <c r="DJ233" s="115"/>
      <c r="DK233" s="124"/>
      <c r="DL233" s="124"/>
      <c r="DM233" s="124"/>
      <c r="DN233" s="116">
        <f t="shared" si="631"/>
        <v>101</v>
      </c>
      <c r="DO233" s="116">
        <f t="shared" si="631"/>
        <v>19837340.244325757</v>
      </c>
    </row>
    <row r="234" spans="1:120" s="37" customFormat="1" ht="30" customHeight="1" x14ac:dyDescent="0.25">
      <c r="A234" s="89"/>
      <c r="B234" s="109">
        <v>185</v>
      </c>
      <c r="C234" s="143" t="s">
        <v>565</v>
      </c>
      <c r="D234" s="111" t="s">
        <v>566</v>
      </c>
      <c r="E234" s="93">
        <v>24257</v>
      </c>
      <c r="F234" s="139">
        <v>5.85</v>
      </c>
      <c r="G234" s="131">
        <v>1</v>
      </c>
      <c r="H234" s="101"/>
      <c r="I234" s="101"/>
      <c r="J234" s="101"/>
      <c r="K234" s="213">
        <v>0.87050000000000005</v>
      </c>
      <c r="L234" s="211">
        <v>1.4</v>
      </c>
      <c r="M234" s="211">
        <v>1.68</v>
      </c>
      <c r="N234" s="211">
        <v>2.23</v>
      </c>
      <c r="O234" s="212">
        <v>2.57</v>
      </c>
      <c r="P234" s="115">
        <v>0</v>
      </c>
      <c r="Q234" s="146"/>
      <c r="R234" s="115">
        <v>0</v>
      </c>
      <c r="S234" s="146"/>
      <c r="T234" s="115"/>
      <c r="U234" s="146">
        <f t="shared" si="632"/>
        <v>0</v>
      </c>
      <c r="V234" s="115"/>
      <c r="W234" s="146">
        <f t="shared" si="633"/>
        <v>0</v>
      </c>
      <c r="X234" s="115"/>
      <c r="Y234" s="146">
        <f t="shared" si="634"/>
        <v>0</v>
      </c>
      <c r="Z234" s="146"/>
      <c r="AA234" s="146"/>
      <c r="AB234" s="115"/>
      <c r="AC234" s="146">
        <f t="shared" si="635"/>
        <v>0</v>
      </c>
      <c r="AD234" s="115"/>
      <c r="AE234" s="116"/>
      <c r="AF234" s="115"/>
      <c r="AG234" s="146">
        <f t="shared" si="636"/>
        <v>0</v>
      </c>
      <c r="AH234" s="115"/>
      <c r="AI234" s="116"/>
      <c r="AJ234" s="144"/>
      <c r="AK234" s="146">
        <f t="shared" si="637"/>
        <v>0</v>
      </c>
      <c r="AL234" s="115">
        <v>0</v>
      </c>
      <c r="AM234" s="146">
        <f t="shared" si="638"/>
        <v>0</v>
      </c>
      <c r="AN234" s="115"/>
      <c r="AO234" s="146">
        <f t="shared" si="639"/>
        <v>0</v>
      </c>
      <c r="AP234" s="115">
        <v>0</v>
      </c>
      <c r="AQ234" s="146">
        <f t="shared" si="640"/>
        <v>0</v>
      </c>
      <c r="AR234" s="123">
        <v>0</v>
      </c>
      <c r="AS234" s="146">
        <f t="shared" si="641"/>
        <v>0</v>
      </c>
      <c r="AT234" s="115"/>
      <c r="AU234" s="146">
        <f t="shared" si="642"/>
        <v>0</v>
      </c>
      <c r="AV234" s="115"/>
      <c r="AW234" s="116">
        <f t="shared" si="597"/>
        <v>0</v>
      </c>
      <c r="AX234" s="115">
        <v>0</v>
      </c>
      <c r="AY234" s="115">
        <f t="shared" si="598"/>
        <v>0</v>
      </c>
      <c r="AZ234" s="115"/>
      <c r="BA234" s="116"/>
      <c r="BB234" s="115"/>
      <c r="BC234" s="116"/>
      <c r="BD234" s="115"/>
      <c r="BE234" s="116"/>
      <c r="BF234" s="115"/>
      <c r="BG234" s="116"/>
      <c r="BH234" s="115"/>
      <c r="BI234" s="116"/>
      <c r="BJ234" s="115"/>
      <c r="BK234" s="116"/>
      <c r="BL234" s="115"/>
      <c r="BM234" s="116"/>
      <c r="BN234" s="115"/>
      <c r="BO234" s="116"/>
      <c r="BP234" s="115">
        <v>0</v>
      </c>
      <c r="BQ234" s="116"/>
      <c r="BR234" s="115"/>
      <c r="BS234" s="116"/>
      <c r="BT234" s="115"/>
      <c r="BU234" s="116"/>
      <c r="BV234" s="115"/>
      <c r="BW234" s="124"/>
      <c r="BX234" s="115"/>
      <c r="BY234" s="116"/>
      <c r="BZ234" s="115"/>
      <c r="CA234" s="116"/>
      <c r="CB234" s="115"/>
      <c r="CC234" s="116"/>
      <c r="CD234" s="115"/>
      <c r="CE234" s="116"/>
      <c r="CF234" s="115"/>
      <c r="CG234" s="116">
        <f t="shared" si="615"/>
        <v>0</v>
      </c>
      <c r="CH234" s="115"/>
      <c r="CI234" s="116"/>
      <c r="CJ234" s="115"/>
      <c r="CK234" s="116"/>
      <c r="CL234" s="115"/>
      <c r="CM234" s="116"/>
      <c r="CN234" s="115">
        <v>0</v>
      </c>
      <c r="CO234" s="116"/>
      <c r="CP234" s="115"/>
      <c r="CQ234" s="116"/>
      <c r="CR234" s="115"/>
      <c r="CS234" s="116"/>
      <c r="CT234" s="115"/>
      <c r="CU234" s="116"/>
      <c r="CV234" s="115"/>
      <c r="CW234" s="116"/>
      <c r="CX234" s="123"/>
      <c r="CY234" s="115"/>
      <c r="CZ234" s="115"/>
      <c r="DA234" s="124">
        <f t="shared" si="625"/>
        <v>0</v>
      </c>
      <c r="DB234" s="115"/>
      <c r="DC234" s="116"/>
      <c r="DD234" s="125"/>
      <c r="DE234" s="115"/>
      <c r="DF234" s="115"/>
      <c r="DG234" s="116"/>
      <c r="DH234" s="115"/>
      <c r="DI234" s="116"/>
      <c r="DJ234" s="115"/>
      <c r="DK234" s="124"/>
      <c r="DL234" s="124"/>
      <c r="DM234" s="124"/>
      <c r="DN234" s="116">
        <f t="shared" si="631"/>
        <v>0</v>
      </c>
      <c r="DO234" s="116">
        <f t="shared" si="631"/>
        <v>0</v>
      </c>
    </row>
    <row r="235" spans="1:120" s="37" customFormat="1" ht="30" customHeight="1" x14ac:dyDescent="0.25">
      <c r="A235" s="89"/>
      <c r="B235" s="109">
        <v>186</v>
      </c>
      <c r="C235" s="143" t="s">
        <v>567</v>
      </c>
      <c r="D235" s="111" t="s">
        <v>568</v>
      </c>
      <c r="E235" s="93">
        <v>24257</v>
      </c>
      <c r="F235" s="139">
        <v>6.57</v>
      </c>
      <c r="G235" s="131">
        <v>1</v>
      </c>
      <c r="H235" s="101"/>
      <c r="I235" s="101"/>
      <c r="J235" s="101"/>
      <c r="K235" s="213">
        <v>0.88490000000000002</v>
      </c>
      <c r="L235" s="211">
        <v>1.4</v>
      </c>
      <c r="M235" s="211">
        <v>1.68</v>
      </c>
      <c r="N235" s="211">
        <v>2.23</v>
      </c>
      <c r="O235" s="212">
        <v>2.57</v>
      </c>
      <c r="P235" s="115">
        <v>0</v>
      </c>
      <c r="Q235" s="146"/>
      <c r="R235" s="115">
        <v>0</v>
      </c>
      <c r="S235" s="146"/>
      <c r="T235" s="115"/>
      <c r="U235" s="146">
        <f t="shared" si="632"/>
        <v>0</v>
      </c>
      <c r="V235" s="115"/>
      <c r="W235" s="146">
        <f t="shared" si="633"/>
        <v>0</v>
      </c>
      <c r="X235" s="115">
        <v>24</v>
      </c>
      <c r="Y235" s="146">
        <f t="shared" si="634"/>
        <v>7074063.8334950386</v>
      </c>
      <c r="Z235" s="146"/>
      <c r="AA235" s="146"/>
      <c r="AB235" s="115"/>
      <c r="AC235" s="146">
        <f t="shared" si="635"/>
        <v>0</v>
      </c>
      <c r="AD235" s="115"/>
      <c r="AE235" s="116"/>
      <c r="AF235" s="115"/>
      <c r="AG235" s="146">
        <f t="shared" si="636"/>
        <v>0</v>
      </c>
      <c r="AH235" s="115"/>
      <c r="AI235" s="116"/>
      <c r="AJ235" s="144"/>
      <c r="AK235" s="146">
        <f t="shared" si="637"/>
        <v>0</v>
      </c>
      <c r="AL235" s="115">
        <v>0</v>
      </c>
      <c r="AM235" s="146">
        <f t="shared" si="638"/>
        <v>0</v>
      </c>
      <c r="AN235" s="115"/>
      <c r="AO235" s="146">
        <f t="shared" si="639"/>
        <v>0</v>
      </c>
      <c r="AP235" s="115">
        <v>0</v>
      </c>
      <c r="AQ235" s="146">
        <f t="shared" si="640"/>
        <v>0</v>
      </c>
      <c r="AR235" s="123">
        <v>0</v>
      </c>
      <c r="AS235" s="146">
        <f t="shared" si="641"/>
        <v>0</v>
      </c>
      <c r="AT235" s="115"/>
      <c r="AU235" s="146">
        <f t="shared" si="642"/>
        <v>0</v>
      </c>
      <c r="AV235" s="115"/>
      <c r="AW235" s="116">
        <f t="shared" si="597"/>
        <v>0</v>
      </c>
      <c r="AX235" s="115">
        <v>0</v>
      </c>
      <c r="AY235" s="115">
        <f t="shared" si="598"/>
        <v>0</v>
      </c>
      <c r="AZ235" s="115"/>
      <c r="BA235" s="116"/>
      <c r="BB235" s="115"/>
      <c r="BC235" s="116"/>
      <c r="BD235" s="115"/>
      <c r="BE235" s="116"/>
      <c r="BF235" s="115"/>
      <c r="BG235" s="116"/>
      <c r="BH235" s="115"/>
      <c r="BI235" s="116"/>
      <c r="BJ235" s="115"/>
      <c r="BK235" s="116"/>
      <c r="BL235" s="115"/>
      <c r="BM235" s="116"/>
      <c r="BN235" s="115"/>
      <c r="BO235" s="116"/>
      <c r="BP235" s="115">
        <v>0</v>
      </c>
      <c r="BQ235" s="116"/>
      <c r="BR235" s="115"/>
      <c r="BS235" s="116"/>
      <c r="BT235" s="115"/>
      <c r="BU235" s="116"/>
      <c r="BV235" s="115"/>
      <c r="BW235" s="124"/>
      <c r="BX235" s="115"/>
      <c r="BY235" s="116"/>
      <c r="BZ235" s="115"/>
      <c r="CA235" s="116"/>
      <c r="CB235" s="115"/>
      <c r="CC235" s="116"/>
      <c r="CD235" s="115"/>
      <c r="CE235" s="116"/>
      <c r="CF235" s="115"/>
      <c r="CG235" s="116">
        <f t="shared" si="615"/>
        <v>0</v>
      </c>
      <c r="CH235" s="115"/>
      <c r="CI235" s="116"/>
      <c r="CJ235" s="115"/>
      <c r="CK235" s="116"/>
      <c r="CL235" s="115"/>
      <c r="CM235" s="116"/>
      <c r="CN235" s="115">
        <v>0</v>
      </c>
      <c r="CO235" s="116"/>
      <c r="CP235" s="115"/>
      <c r="CQ235" s="116"/>
      <c r="CR235" s="115"/>
      <c r="CS235" s="116"/>
      <c r="CT235" s="115"/>
      <c r="CU235" s="116"/>
      <c r="CV235" s="115"/>
      <c r="CW235" s="116"/>
      <c r="CX235" s="123"/>
      <c r="CY235" s="115"/>
      <c r="CZ235" s="115"/>
      <c r="DA235" s="124">
        <f t="shared" si="625"/>
        <v>0</v>
      </c>
      <c r="DB235" s="115"/>
      <c r="DC235" s="116"/>
      <c r="DD235" s="125"/>
      <c r="DE235" s="115"/>
      <c r="DF235" s="115"/>
      <c r="DG235" s="116"/>
      <c r="DH235" s="115"/>
      <c r="DI235" s="116"/>
      <c r="DJ235" s="115"/>
      <c r="DK235" s="124"/>
      <c r="DL235" s="124"/>
      <c r="DM235" s="124"/>
      <c r="DN235" s="116">
        <f t="shared" si="631"/>
        <v>24</v>
      </c>
      <c r="DO235" s="116">
        <f t="shared" si="631"/>
        <v>7074063.8334950386</v>
      </c>
    </row>
    <row r="236" spans="1:120" s="37" customFormat="1" ht="30" customHeight="1" x14ac:dyDescent="0.25">
      <c r="A236" s="89"/>
      <c r="B236" s="109">
        <v>187</v>
      </c>
      <c r="C236" s="143" t="s">
        <v>569</v>
      </c>
      <c r="D236" s="111" t="s">
        <v>570</v>
      </c>
      <c r="E236" s="93">
        <v>24257</v>
      </c>
      <c r="F236" s="101">
        <v>9.49</v>
      </c>
      <c r="G236" s="131">
        <v>1</v>
      </c>
      <c r="H236" s="101"/>
      <c r="I236" s="101"/>
      <c r="J236" s="101"/>
      <c r="K236" s="213">
        <v>0.46029999999999999</v>
      </c>
      <c r="L236" s="211">
        <v>1.4</v>
      </c>
      <c r="M236" s="211">
        <v>1.68</v>
      </c>
      <c r="N236" s="211">
        <v>2.23</v>
      </c>
      <c r="O236" s="212">
        <v>2.57</v>
      </c>
      <c r="P236" s="115">
        <v>0</v>
      </c>
      <c r="Q236" s="146"/>
      <c r="R236" s="115">
        <v>0</v>
      </c>
      <c r="S236" s="146"/>
      <c r="T236" s="115"/>
      <c r="U236" s="146">
        <f t="shared" si="632"/>
        <v>0</v>
      </c>
      <c r="V236" s="115"/>
      <c r="W236" s="146">
        <f t="shared" si="633"/>
        <v>0</v>
      </c>
      <c r="X236" s="115">
        <v>6</v>
      </c>
      <c r="Y236" s="146">
        <f t="shared" si="634"/>
        <v>1991526.4486790402</v>
      </c>
      <c r="Z236" s="146"/>
      <c r="AA236" s="146"/>
      <c r="AB236" s="115"/>
      <c r="AC236" s="146">
        <f t="shared" si="635"/>
        <v>0</v>
      </c>
      <c r="AD236" s="115"/>
      <c r="AE236" s="116"/>
      <c r="AF236" s="115"/>
      <c r="AG236" s="146">
        <f t="shared" si="636"/>
        <v>0</v>
      </c>
      <c r="AH236" s="115"/>
      <c r="AI236" s="116"/>
      <c r="AJ236" s="144"/>
      <c r="AK236" s="146">
        <f t="shared" si="637"/>
        <v>0</v>
      </c>
      <c r="AL236" s="115">
        <v>0</v>
      </c>
      <c r="AM236" s="146">
        <f t="shared" si="638"/>
        <v>0</v>
      </c>
      <c r="AN236" s="115"/>
      <c r="AO236" s="146">
        <f t="shared" si="639"/>
        <v>0</v>
      </c>
      <c r="AP236" s="115">
        <v>0</v>
      </c>
      <c r="AQ236" s="146">
        <f t="shared" si="640"/>
        <v>0</v>
      </c>
      <c r="AR236" s="123">
        <v>0</v>
      </c>
      <c r="AS236" s="146">
        <f t="shared" si="641"/>
        <v>0</v>
      </c>
      <c r="AT236" s="115"/>
      <c r="AU236" s="146">
        <f t="shared" si="642"/>
        <v>0</v>
      </c>
      <c r="AV236" s="115"/>
      <c r="AW236" s="116">
        <f t="shared" si="597"/>
        <v>0</v>
      </c>
      <c r="AX236" s="115">
        <v>0</v>
      </c>
      <c r="AY236" s="115">
        <f t="shared" si="598"/>
        <v>0</v>
      </c>
      <c r="AZ236" s="115"/>
      <c r="BA236" s="116"/>
      <c r="BB236" s="115"/>
      <c r="BC236" s="116"/>
      <c r="BD236" s="115"/>
      <c r="BE236" s="116"/>
      <c r="BF236" s="115"/>
      <c r="BG236" s="116"/>
      <c r="BH236" s="115"/>
      <c r="BI236" s="116"/>
      <c r="BJ236" s="115"/>
      <c r="BK236" s="116"/>
      <c r="BL236" s="115"/>
      <c r="BM236" s="116"/>
      <c r="BN236" s="115"/>
      <c r="BO236" s="116"/>
      <c r="BP236" s="115">
        <v>0</v>
      </c>
      <c r="BQ236" s="116"/>
      <c r="BR236" s="115"/>
      <c r="BS236" s="116"/>
      <c r="BT236" s="115"/>
      <c r="BU236" s="116"/>
      <c r="BV236" s="115"/>
      <c r="BW236" s="124"/>
      <c r="BX236" s="115"/>
      <c r="BY236" s="116"/>
      <c r="BZ236" s="115"/>
      <c r="CA236" s="116"/>
      <c r="CB236" s="115"/>
      <c r="CC236" s="116"/>
      <c r="CD236" s="115"/>
      <c r="CE236" s="116"/>
      <c r="CF236" s="115"/>
      <c r="CG236" s="116">
        <f t="shared" si="615"/>
        <v>0</v>
      </c>
      <c r="CH236" s="115"/>
      <c r="CI236" s="116"/>
      <c r="CJ236" s="115"/>
      <c r="CK236" s="116"/>
      <c r="CL236" s="115"/>
      <c r="CM236" s="116"/>
      <c r="CN236" s="115">
        <v>0</v>
      </c>
      <c r="CO236" s="116"/>
      <c r="CP236" s="115"/>
      <c r="CQ236" s="116"/>
      <c r="CR236" s="115"/>
      <c r="CS236" s="116"/>
      <c r="CT236" s="115"/>
      <c r="CU236" s="116"/>
      <c r="CV236" s="115"/>
      <c r="CW236" s="116"/>
      <c r="CX236" s="123"/>
      <c r="CY236" s="115"/>
      <c r="CZ236" s="115"/>
      <c r="DA236" s="124">
        <f t="shared" si="625"/>
        <v>0</v>
      </c>
      <c r="DB236" s="115"/>
      <c r="DC236" s="116"/>
      <c r="DD236" s="125"/>
      <c r="DE236" s="115"/>
      <c r="DF236" s="115"/>
      <c r="DG236" s="116"/>
      <c r="DH236" s="115"/>
      <c r="DI236" s="116"/>
      <c r="DJ236" s="115"/>
      <c r="DK236" s="124"/>
      <c r="DL236" s="124"/>
      <c r="DM236" s="124"/>
      <c r="DN236" s="116">
        <f t="shared" si="631"/>
        <v>6</v>
      </c>
      <c r="DO236" s="116">
        <f t="shared" si="631"/>
        <v>1991526.4486790402</v>
      </c>
    </row>
    <row r="237" spans="1:120" s="37" customFormat="1" ht="30" customHeight="1" x14ac:dyDescent="0.25">
      <c r="A237" s="89"/>
      <c r="B237" s="109">
        <v>188</v>
      </c>
      <c r="C237" s="143" t="s">
        <v>571</v>
      </c>
      <c r="D237" s="111" t="s">
        <v>572</v>
      </c>
      <c r="E237" s="93">
        <v>24257</v>
      </c>
      <c r="F237" s="139">
        <v>16.32</v>
      </c>
      <c r="G237" s="131">
        <v>1</v>
      </c>
      <c r="H237" s="101"/>
      <c r="I237" s="101"/>
      <c r="J237" s="101"/>
      <c r="K237" s="213">
        <v>0.2676</v>
      </c>
      <c r="L237" s="211">
        <v>1.4</v>
      </c>
      <c r="M237" s="211">
        <v>1.68</v>
      </c>
      <c r="N237" s="211">
        <v>2.23</v>
      </c>
      <c r="O237" s="212">
        <v>2.57</v>
      </c>
      <c r="P237" s="115">
        <v>0</v>
      </c>
      <c r="Q237" s="146"/>
      <c r="R237" s="115">
        <v>0</v>
      </c>
      <c r="S237" s="146"/>
      <c r="T237" s="115"/>
      <c r="U237" s="146">
        <f t="shared" si="632"/>
        <v>0</v>
      </c>
      <c r="V237" s="115"/>
      <c r="W237" s="146">
        <f t="shared" si="633"/>
        <v>0</v>
      </c>
      <c r="X237" s="115">
        <v>30</v>
      </c>
      <c r="Y237" s="146">
        <f t="shared" si="634"/>
        <v>14927182.4627712</v>
      </c>
      <c r="Z237" s="146"/>
      <c r="AA237" s="146"/>
      <c r="AB237" s="115"/>
      <c r="AC237" s="146">
        <f t="shared" si="635"/>
        <v>0</v>
      </c>
      <c r="AD237" s="115"/>
      <c r="AE237" s="116"/>
      <c r="AF237" s="115"/>
      <c r="AG237" s="146">
        <f t="shared" si="636"/>
        <v>0</v>
      </c>
      <c r="AH237" s="115"/>
      <c r="AI237" s="116"/>
      <c r="AJ237" s="144"/>
      <c r="AK237" s="146">
        <f t="shared" si="637"/>
        <v>0</v>
      </c>
      <c r="AL237" s="115">
        <v>0</v>
      </c>
      <c r="AM237" s="146">
        <f t="shared" si="638"/>
        <v>0</v>
      </c>
      <c r="AN237" s="115"/>
      <c r="AO237" s="146">
        <f t="shared" si="639"/>
        <v>0</v>
      </c>
      <c r="AP237" s="115">
        <v>0</v>
      </c>
      <c r="AQ237" s="146">
        <f t="shared" si="640"/>
        <v>0</v>
      </c>
      <c r="AR237" s="123">
        <v>0</v>
      </c>
      <c r="AS237" s="146">
        <f t="shared" si="641"/>
        <v>0</v>
      </c>
      <c r="AT237" s="115"/>
      <c r="AU237" s="146">
        <f t="shared" si="642"/>
        <v>0</v>
      </c>
      <c r="AV237" s="115"/>
      <c r="AW237" s="116">
        <f t="shared" si="597"/>
        <v>0</v>
      </c>
      <c r="AX237" s="115">
        <v>0</v>
      </c>
      <c r="AY237" s="115">
        <f t="shared" si="598"/>
        <v>0</v>
      </c>
      <c r="AZ237" s="115"/>
      <c r="BA237" s="116"/>
      <c r="BB237" s="115"/>
      <c r="BC237" s="116"/>
      <c r="BD237" s="115"/>
      <c r="BE237" s="116"/>
      <c r="BF237" s="115"/>
      <c r="BG237" s="116"/>
      <c r="BH237" s="115"/>
      <c r="BI237" s="116"/>
      <c r="BJ237" s="115"/>
      <c r="BK237" s="116"/>
      <c r="BL237" s="115"/>
      <c r="BM237" s="116"/>
      <c r="BN237" s="115"/>
      <c r="BO237" s="116"/>
      <c r="BP237" s="115">
        <v>0</v>
      </c>
      <c r="BQ237" s="116"/>
      <c r="BR237" s="115"/>
      <c r="BS237" s="116"/>
      <c r="BT237" s="115"/>
      <c r="BU237" s="116"/>
      <c r="BV237" s="115"/>
      <c r="BW237" s="124"/>
      <c r="BX237" s="115"/>
      <c r="BY237" s="116"/>
      <c r="BZ237" s="115"/>
      <c r="CA237" s="116"/>
      <c r="CB237" s="115"/>
      <c r="CC237" s="116"/>
      <c r="CD237" s="115"/>
      <c r="CE237" s="116"/>
      <c r="CF237" s="115"/>
      <c r="CG237" s="116">
        <f t="shared" si="615"/>
        <v>0</v>
      </c>
      <c r="CH237" s="115"/>
      <c r="CI237" s="116"/>
      <c r="CJ237" s="115"/>
      <c r="CK237" s="116"/>
      <c r="CL237" s="115"/>
      <c r="CM237" s="116"/>
      <c r="CN237" s="115">
        <v>0</v>
      </c>
      <c r="CO237" s="116"/>
      <c r="CP237" s="115"/>
      <c r="CQ237" s="116"/>
      <c r="CR237" s="115"/>
      <c r="CS237" s="116"/>
      <c r="CT237" s="115"/>
      <c r="CU237" s="116"/>
      <c r="CV237" s="115"/>
      <c r="CW237" s="116"/>
      <c r="CX237" s="123"/>
      <c r="CY237" s="115"/>
      <c r="CZ237" s="115"/>
      <c r="DA237" s="124">
        <f t="shared" si="625"/>
        <v>0</v>
      </c>
      <c r="DB237" s="115"/>
      <c r="DC237" s="116"/>
      <c r="DD237" s="125"/>
      <c r="DE237" s="115"/>
      <c r="DF237" s="115"/>
      <c r="DG237" s="116"/>
      <c r="DH237" s="115"/>
      <c r="DI237" s="116"/>
      <c r="DJ237" s="115"/>
      <c r="DK237" s="124"/>
      <c r="DL237" s="124"/>
      <c r="DM237" s="124"/>
      <c r="DN237" s="116">
        <f t="shared" si="631"/>
        <v>30</v>
      </c>
      <c r="DO237" s="116">
        <f t="shared" si="631"/>
        <v>14927182.4627712</v>
      </c>
    </row>
    <row r="238" spans="1:120" s="37" customFormat="1" ht="45" x14ac:dyDescent="0.25">
      <c r="A238" s="89"/>
      <c r="B238" s="109">
        <v>189</v>
      </c>
      <c r="C238" s="143" t="s">
        <v>573</v>
      </c>
      <c r="D238" s="111" t="s">
        <v>574</v>
      </c>
      <c r="E238" s="93">
        <v>24257</v>
      </c>
      <c r="F238" s="207">
        <v>0.43</v>
      </c>
      <c r="G238" s="131">
        <v>1</v>
      </c>
      <c r="H238" s="101"/>
      <c r="I238" s="101"/>
      <c r="J238" s="101"/>
      <c r="K238" s="65"/>
      <c r="L238" s="211">
        <v>1.4</v>
      </c>
      <c r="M238" s="211">
        <v>1.68</v>
      </c>
      <c r="N238" s="211">
        <v>2.23</v>
      </c>
      <c r="O238" s="212">
        <v>2.57</v>
      </c>
      <c r="P238" s="115">
        <v>5</v>
      </c>
      <c r="Q238" s="116">
        <f>(P238*$E238*$F238*$G238*$L238*$Q$13)</f>
        <v>80314.926999999996</v>
      </c>
      <c r="R238" s="115">
        <v>0</v>
      </c>
      <c r="S238" s="115"/>
      <c r="T238" s="115"/>
      <c r="U238" s="116"/>
      <c r="V238" s="115"/>
      <c r="W238" s="116"/>
      <c r="X238" s="115">
        <v>2</v>
      </c>
      <c r="Y238" s="116">
        <f>(X238*$E238*$F238*$G238*$L238*$Y$13)</f>
        <v>40887.599199999997</v>
      </c>
      <c r="Z238" s="116"/>
      <c r="AA238" s="116"/>
      <c r="AB238" s="115"/>
      <c r="AC238" s="116"/>
      <c r="AD238" s="115"/>
      <c r="AE238" s="116"/>
      <c r="AF238" s="115"/>
      <c r="AG238" s="116"/>
      <c r="AH238" s="115"/>
      <c r="AI238" s="116"/>
      <c r="AJ238" s="144"/>
      <c r="AK238" s="116"/>
      <c r="AL238" s="115"/>
      <c r="AM238" s="116"/>
      <c r="AN238" s="115"/>
      <c r="AO238" s="115"/>
      <c r="AP238" s="115"/>
      <c r="AQ238" s="116"/>
      <c r="AR238" s="121"/>
      <c r="AS238" s="116">
        <f>(AR238*$E238*$F238*$G238*$M238*$AS$13)</f>
        <v>0</v>
      </c>
      <c r="AT238" s="115"/>
      <c r="AU238" s="122"/>
      <c r="AV238" s="115"/>
      <c r="AW238" s="116"/>
      <c r="AX238" s="115"/>
      <c r="AY238" s="115"/>
      <c r="AZ238" s="115"/>
      <c r="BA238" s="116"/>
      <c r="BB238" s="115"/>
      <c r="BC238" s="116"/>
      <c r="BD238" s="115"/>
      <c r="BE238" s="116"/>
      <c r="BF238" s="115"/>
      <c r="BG238" s="116"/>
      <c r="BH238" s="115"/>
      <c r="BI238" s="116"/>
      <c r="BJ238" s="115"/>
      <c r="BK238" s="116"/>
      <c r="BL238" s="115"/>
      <c r="BM238" s="116"/>
      <c r="BN238" s="115"/>
      <c r="BO238" s="116"/>
      <c r="BP238" s="115"/>
      <c r="BQ238" s="116"/>
      <c r="BR238" s="115"/>
      <c r="BS238" s="116"/>
      <c r="BT238" s="115"/>
      <c r="BU238" s="116"/>
      <c r="BV238" s="115"/>
      <c r="BW238" s="124"/>
      <c r="BX238" s="115"/>
      <c r="BY238" s="116"/>
      <c r="BZ238" s="115"/>
      <c r="CA238" s="116"/>
      <c r="CB238" s="115"/>
      <c r="CC238" s="116"/>
      <c r="CD238" s="115"/>
      <c r="CE238" s="116"/>
      <c r="CF238" s="115"/>
      <c r="CG238" s="116"/>
      <c r="CH238" s="115"/>
      <c r="CI238" s="116"/>
      <c r="CJ238" s="115"/>
      <c r="CK238" s="116"/>
      <c r="CL238" s="115"/>
      <c r="CM238" s="116"/>
      <c r="CN238" s="115">
        <v>0</v>
      </c>
      <c r="CO238" s="116"/>
      <c r="CP238" s="115"/>
      <c r="CQ238" s="116"/>
      <c r="CR238" s="115"/>
      <c r="CS238" s="116"/>
      <c r="CT238" s="115"/>
      <c r="CU238" s="116"/>
      <c r="CV238" s="115"/>
      <c r="CW238" s="116"/>
      <c r="CX238" s="123"/>
      <c r="CY238" s="115"/>
      <c r="CZ238" s="115"/>
      <c r="DA238" s="124"/>
      <c r="DB238" s="115"/>
      <c r="DC238" s="116"/>
      <c r="DD238" s="125"/>
      <c r="DE238" s="115"/>
      <c r="DF238" s="115"/>
      <c r="DG238" s="116"/>
      <c r="DH238" s="115"/>
      <c r="DI238" s="116"/>
      <c r="DJ238" s="115"/>
      <c r="DK238" s="124"/>
      <c r="DL238" s="124"/>
      <c r="DM238" s="124"/>
      <c r="DN238" s="116">
        <f t="shared" si="631"/>
        <v>7</v>
      </c>
      <c r="DO238" s="116">
        <f t="shared" si="631"/>
        <v>121202.52619999999</v>
      </c>
    </row>
    <row r="239" spans="1:120" s="37" customFormat="1" ht="45" x14ac:dyDescent="0.25">
      <c r="A239" s="89"/>
      <c r="B239" s="109">
        <v>190</v>
      </c>
      <c r="C239" s="143" t="s">
        <v>575</v>
      </c>
      <c r="D239" s="111" t="s">
        <v>576</v>
      </c>
      <c r="E239" s="93">
        <v>24257</v>
      </c>
      <c r="F239" s="207">
        <v>1.37</v>
      </c>
      <c r="G239" s="131">
        <v>1</v>
      </c>
      <c r="H239" s="101"/>
      <c r="I239" s="101"/>
      <c r="J239" s="101"/>
      <c r="K239" s="65"/>
      <c r="L239" s="211">
        <v>1.4</v>
      </c>
      <c r="M239" s="211">
        <v>1.68</v>
      </c>
      <c r="N239" s="211">
        <v>2.23</v>
      </c>
      <c r="O239" s="212">
        <v>2.57</v>
      </c>
      <c r="P239" s="115">
        <v>20</v>
      </c>
      <c r="Q239" s="116">
        <f t="shared" si="584"/>
        <v>1023548.3720000001</v>
      </c>
      <c r="R239" s="115">
        <v>0</v>
      </c>
      <c r="S239" s="115"/>
      <c r="T239" s="115"/>
      <c r="U239" s="116"/>
      <c r="V239" s="115"/>
      <c r="W239" s="116"/>
      <c r="X239" s="115">
        <v>2</v>
      </c>
      <c r="Y239" s="116">
        <f>(X239*$E239*$F239*$G239*$L239*$Y$13)</f>
        <v>130269.7928</v>
      </c>
      <c r="Z239" s="116"/>
      <c r="AA239" s="116"/>
      <c r="AB239" s="115"/>
      <c r="AC239" s="116"/>
      <c r="AD239" s="115"/>
      <c r="AE239" s="116"/>
      <c r="AF239" s="115"/>
      <c r="AG239" s="116"/>
      <c r="AH239" s="115"/>
      <c r="AI239" s="116"/>
      <c r="AJ239" s="144"/>
      <c r="AK239" s="116"/>
      <c r="AL239" s="115"/>
      <c r="AM239" s="116"/>
      <c r="AN239" s="115"/>
      <c r="AO239" s="115"/>
      <c r="AP239" s="115"/>
      <c r="AQ239" s="116"/>
      <c r="AR239" s="121">
        <v>1</v>
      </c>
      <c r="AS239" s="116">
        <f>(AR239*$E239*$F239*$G239*$M239*$AS$13)</f>
        <v>78161.875679999997</v>
      </c>
      <c r="AT239" s="115"/>
      <c r="AU239" s="122"/>
      <c r="AV239" s="115"/>
      <c r="AW239" s="116"/>
      <c r="AX239" s="115"/>
      <c r="AY239" s="115"/>
      <c r="AZ239" s="115"/>
      <c r="BA239" s="116"/>
      <c r="BB239" s="115"/>
      <c r="BC239" s="116"/>
      <c r="BD239" s="115"/>
      <c r="BE239" s="116"/>
      <c r="BF239" s="115"/>
      <c r="BG239" s="116"/>
      <c r="BH239" s="115"/>
      <c r="BI239" s="116"/>
      <c r="BJ239" s="115"/>
      <c r="BK239" s="116"/>
      <c r="BL239" s="115"/>
      <c r="BM239" s="116"/>
      <c r="BN239" s="115"/>
      <c r="BO239" s="116"/>
      <c r="BP239" s="115"/>
      <c r="BQ239" s="116"/>
      <c r="BR239" s="115"/>
      <c r="BS239" s="116"/>
      <c r="BT239" s="115"/>
      <c r="BU239" s="116"/>
      <c r="BV239" s="115"/>
      <c r="BW239" s="124"/>
      <c r="BX239" s="115"/>
      <c r="BY239" s="116"/>
      <c r="BZ239" s="115"/>
      <c r="CA239" s="116"/>
      <c r="CB239" s="115"/>
      <c r="CC239" s="116"/>
      <c r="CD239" s="115"/>
      <c r="CE239" s="116"/>
      <c r="CF239" s="115"/>
      <c r="CG239" s="116"/>
      <c r="CH239" s="115"/>
      <c r="CI239" s="116"/>
      <c r="CJ239" s="115"/>
      <c r="CK239" s="116"/>
      <c r="CL239" s="115"/>
      <c r="CM239" s="116"/>
      <c r="CN239" s="115">
        <v>0</v>
      </c>
      <c r="CO239" s="116"/>
      <c r="CP239" s="115"/>
      <c r="CQ239" s="116"/>
      <c r="CR239" s="115"/>
      <c r="CS239" s="116"/>
      <c r="CT239" s="115"/>
      <c r="CU239" s="116"/>
      <c r="CV239" s="115"/>
      <c r="CW239" s="116"/>
      <c r="CX239" s="123"/>
      <c r="CY239" s="115"/>
      <c r="CZ239" s="115"/>
      <c r="DA239" s="124"/>
      <c r="DB239" s="115"/>
      <c r="DC239" s="116"/>
      <c r="DD239" s="125"/>
      <c r="DE239" s="115"/>
      <c r="DF239" s="115"/>
      <c r="DG239" s="116"/>
      <c r="DH239" s="115"/>
      <c r="DI239" s="116"/>
      <c r="DJ239" s="115"/>
      <c r="DK239" s="124"/>
      <c r="DL239" s="124"/>
      <c r="DM239" s="124"/>
      <c r="DN239" s="116">
        <f t="shared" si="631"/>
        <v>23</v>
      </c>
      <c r="DO239" s="116">
        <f t="shared" si="631"/>
        <v>1231980.0404800002</v>
      </c>
    </row>
    <row r="240" spans="1:120" s="37" customFormat="1" ht="45" x14ac:dyDescent="0.25">
      <c r="A240" s="89"/>
      <c r="B240" s="109">
        <v>191</v>
      </c>
      <c r="C240" s="143" t="s">
        <v>577</v>
      </c>
      <c r="D240" s="111" t="s">
        <v>578</v>
      </c>
      <c r="E240" s="93">
        <v>24257</v>
      </c>
      <c r="F240" s="207">
        <v>2.85</v>
      </c>
      <c r="G240" s="131">
        <v>1</v>
      </c>
      <c r="H240" s="101"/>
      <c r="I240" s="101"/>
      <c r="J240" s="101"/>
      <c r="K240" s="65"/>
      <c r="L240" s="211">
        <v>1.4</v>
      </c>
      <c r="M240" s="211">
        <v>1.68</v>
      </c>
      <c r="N240" s="211">
        <v>2.23</v>
      </c>
      <c r="O240" s="212">
        <v>2.57</v>
      </c>
      <c r="P240" s="115">
        <v>14</v>
      </c>
      <c r="Q240" s="116">
        <f>(P240*$E240*$F240*$G240*$L240*$Q$13)</f>
        <v>1490495.6220000002</v>
      </c>
      <c r="R240" s="115">
        <v>0</v>
      </c>
      <c r="S240" s="115"/>
      <c r="T240" s="115"/>
      <c r="U240" s="116"/>
      <c r="V240" s="115"/>
      <c r="W240" s="116"/>
      <c r="X240" s="115">
        <v>24</v>
      </c>
      <c r="Y240" s="116">
        <f>(X240*$E240*$F240*$G240*$L240*$Y$13)</f>
        <v>3251990.4479999994</v>
      </c>
      <c r="Z240" s="116"/>
      <c r="AA240" s="116"/>
      <c r="AB240" s="115"/>
      <c r="AC240" s="116"/>
      <c r="AD240" s="115"/>
      <c r="AE240" s="116"/>
      <c r="AF240" s="115"/>
      <c r="AG240" s="116"/>
      <c r="AH240" s="115"/>
      <c r="AI240" s="116"/>
      <c r="AJ240" s="144"/>
      <c r="AK240" s="116"/>
      <c r="AL240" s="115"/>
      <c r="AM240" s="116"/>
      <c r="AN240" s="115"/>
      <c r="AO240" s="115"/>
      <c r="AP240" s="115"/>
      <c r="AQ240" s="116"/>
      <c r="AR240" s="121">
        <v>4</v>
      </c>
      <c r="AS240" s="116">
        <f>(AR240*$E240*$F240*$G240*$M240*$AS$13)</f>
        <v>650398.08959999995</v>
      </c>
      <c r="AT240" s="115"/>
      <c r="AU240" s="122"/>
      <c r="AV240" s="115"/>
      <c r="AW240" s="116"/>
      <c r="AX240" s="115"/>
      <c r="AY240" s="115"/>
      <c r="AZ240" s="115"/>
      <c r="BA240" s="116"/>
      <c r="BB240" s="115"/>
      <c r="BC240" s="116"/>
      <c r="BD240" s="115"/>
      <c r="BE240" s="116"/>
      <c r="BF240" s="115"/>
      <c r="BG240" s="116"/>
      <c r="BH240" s="115"/>
      <c r="BI240" s="116"/>
      <c r="BJ240" s="115"/>
      <c r="BK240" s="116"/>
      <c r="BL240" s="115"/>
      <c r="BM240" s="116"/>
      <c r="BN240" s="115"/>
      <c r="BO240" s="116"/>
      <c r="BP240" s="115"/>
      <c r="BQ240" s="116"/>
      <c r="BR240" s="115"/>
      <c r="BS240" s="116"/>
      <c r="BT240" s="115"/>
      <c r="BU240" s="116"/>
      <c r="BV240" s="115"/>
      <c r="BW240" s="124"/>
      <c r="BX240" s="115"/>
      <c r="BY240" s="116"/>
      <c r="BZ240" s="115"/>
      <c r="CA240" s="116"/>
      <c r="CB240" s="115"/>
      <c r="CC240" s="116"/>
      <c r="CD240" s="115"/>
      <c r="CE240" s="116"/>
      <c r="CF240" s="115"/>
      <c r="CG240" s="116"/>
      <c r="CH240" s="115"/>
      <c r="CI240" s="116"/>
      <c r="CJ240" s="115"/>
      <c r="CK240" s="116"/>
      <c r="CL240" s="115"/>
      <c r="CM240" s="116"/>
      <c r="CN240" s="115">
        <v>0</v>
      </c>
      <c r="CO240" s="116"/>
      <c r="CP240" s="115"/>
      <c r="CQ240" s="116"/>
      <c r="CR240" s="115"/>
      <c r="CS240" s="116"/>
      <c r="CT240" s="115"/>
      <c r="CU240" s="116"/>
      <c r="CV240" s="115"/>
      <c r="CW240" s="116"/>
      <c r="CX240" s="123"/>
      <c r="CY240" s="115"/>
      <c r="CZ240" s="115"/>
      <c r="DA240" s="124"/>
      <c r="DB240" s="115"/>
      <c r="DC240" s="116"/>
      <c r="DD240" s="125"/>
      <c r="DE240" s="115"/>
      <c r="DF240" s="115"/>
      <c r="DG240" s="116"/>
      <c r="DH240" s="115"/>
      <c r="DI240" s="116"/>
      <c r="DJ240" s="115"/>
      <c r="DK240" s="124"/>
      <c r="DL240" s="124"/>
      <c r="DM240" s="124"/>
      <c r="DN240" s="116">
        <f t="shared" si="631"/>
        <v>42</v>
      </c>
      <c r="DO240" s="116">
        <f t="shared" si="631"/>
        <v>5392884.159599999</v>
      </c>
    </row>
    <row r="241" spans="1:119" s="37" customFormat="1" ht="45" x14ac:dyDescent="0.25">
      <c r="A241" s="89"/>
      <c r="B241" s="109">
        <v>192</v>
      </c>
      <c r="C241" s="143" t="s">
        <v>579</v>
      </c>
      <c r="D241" s="111" t="s">
        <v>580</v>
      </c>
      <c r="E241" s="93">
        <v>24257</v>
      </c>
      <c r="F241" s="207">
        <v>4.87</v>
      </c>
      <c r="G241" s="131">
        <v>1</v>
      </c>
      <c r="H241" s="101"/>
      <c r="I241" s="101"/>
      <c r="J241" s="101"/>
      <c r="K241" s="65"/>
      <c r="L241" s="211">
        <v>1.4</v>
      </c>
      <c r="M241" s="211">
        <v>1.68</v>
      </c>
      <c r="N241" s="211">
        <v>2.23</v>
      </c>
      <c r="O241" s="212">
        <v>2.57</v>
      </c>
      <c r="P241" s="115">
        <v>4</v>
      </c>
      <c r="Q241" s="116">
        <f t="shared" si="584"/>
        <v>727690.59440000006</v>
      </c>
      <c r="R241" s="115">
        <v>0</v>
      </c>
      <c r="S241" s="115"/>
      <c r="T241" s="115"/>
      <c r="U241" s="116"/>
      <c r="V241" s="115"/>
      <c r="W241" s="116"/>
      <c r="X241" s="115">
        <v>6</v>
      </c>
      <c r="Y241" s="116">
        <f>(X241*$E241*$F241*$G241*$L241*$Y$13)</f>
        <v>1389227.4983999999</v>
      </c>
      <c r="Z241" s="116"/>
      <c r="AA241" s="116"/>
      <c r="AB241" s="115"/>
      <c r="AC241" s="116"/>
      <c r="AD241" s="115"/>
      <c r="AE241" s="116"/>
      <c r="AF241" s="115"/>
      <c r="AG241" s="116"/>
      <c r="AH241" s="115"/>
      <c r="AI241" s="116"/>
      <c r="AJ241" s="144"/>
      <c r="AK241" s="116"/>
      <c r="AL241" s="115"/>
      <c r="AM241" s="116"/>
      <c r="AN241" s="115"/>
      <c r="AO241" s="115"/>
      <c r="AP241" s="115"/>
      <c r="AQ241" s="116"/>
      <c r="AR241" s="121"/>
      <c r="AS241" s="116">
        <f>(AR241*$E241*$F241*$G241*$M241*$AS$13)</f>
        <v>0</v>
      </c>
      <c r="AT241" s="115"/>
      <c r="AU241" s="122"/>
      <c r="AV241" s="115"/>
      <c r="AW241" s="116"/>
      <c r="AX241" s="115"/>
      <c r="AY241" s="115"/>
      <c r="AZ241" s="115"/>
      <c r="BA241" s="116"/>
      <c r="BB241" s="115"/>
      <c r="BC241" s="116"/>
      <c r="BD241" s="115"/>
      <c r="BE241" s="116"/>
      <c r="BF241" s="115"/>
      <c r="BG241" s="116"/>
      <c r="BH241" s="115"/>
      <c r="BI241" s="116"/>
      <c r="BJ241" s="115"/>
      <c r="BK241" s="116"/>
      <c r="BL241" s="115"/>
      <c r="BM241" s="116"/>
      <c r="BN241" s="115"/>
      <c r="BO241" s="116"/>
      <c r="BP241" s="115"/>
      <c r="BQ241" s="116"/>
      <c r="BR241" s="115"/>
      <c r="BS241" s="116"/>
      <c r="BT241" s="115"/>
      <c r="BU241" s="116"/>
      <c r="BV241" s="115"/>
      <c r="BW241" s="124"/>
      <c r="BX241" s="115"/>
      <c r="BY241" s="116"/>
      <c r="BZ241" s="115"/>
      <c r="CA241" s="116"/>
      <c r="CB241" s="115"/>
      <c r="CC241" s="116"/>
      <c r="CD241" s="115"/>
      <c r="CE241" s="116"/>
      <c r="CF241" s="115"/>
      <c r="CG241" s="116"/>
      <c r="CH241" s="115"/>
      <c r="CI241" s="116"/>
      <c r="CJ241" s="115"/>
      <c r="CK241" s="116"/>
      <c r="CL241" s="115"/>
      <c r="CM241" s="116"/>
      <c r="CN241" s="115">
        <v>0</v>
      </c>
      <c r="CO241" s="116"/>
      <c r="CP241" s="115"/>
      <c r="CQ241" s="116"/>
      <c r="CR241" s="115"/>
      <c r="CS241" s="116"/>
      <c r="CT241" s="115"/>
      <c r="CU241" s="116"/>
      <c r="CV241" s="115"/>
      <c r="CW241" s="116"/>
      <c r="CX241" s="123"/>
      <c r="CY241" s="115"/>
      <c r="CZ241" s="115"/>
      <c r="DA241" s="124"/>
      <c r="DB241" s="115"/>
      <c r="DC241" s="116"/>
      <c r="DD241" s="125"/>
      <c r="DE241" s="115"/>
      <c r="DF241" s="115"/>
      <c r="DG241" s="116"/>
      <c r="DH241" s="115"/>
      <c r="DI241" s="116"/>
      <c r="DJ241" s="115"/>
      <c r="DK241" s="124"/>
      <c r="DL241" s="124"/>
      <c r="DM241" s="124"/>
      <c r="DN241" s="116">
        <f t="shared" si="631"/>
        <v>10</v>
      </c>
      <c r="DO241" s="116">
        <f t="shared" si="631"/>
        <v>2116918.0927999998</v>
      </c>
    </row>
    <row r="242" spans="1:119" s="37" customFormat="1" ht="30" customHeight="1" x14ac:dyDescent="0.25">
      <c r="A242" s="89"/>
      <c r="B242" s="109">
        <v>193</v>
      </c>
      <c r="C242" s="143" t="s">
        <v>581</v>
      </c>
      <c r="D242" s="111" t="s">
        <v>582</v>
      </c>
      <c r="E242" s="93">
        <v>24257</v>
      </c>
      <c r="F242" s="207">
        <v>1.46</v>
      </c>
      <c r="G242" s="131">
        <v>1</v>
      </c>
      <c r="H242" s="101"/>
      <c r="I242" s="101"/>
      <c r="J242" s="101"/>
      <c r="K242" s="145">
        <v>0.75890000000000002</v>
      </c>
      <c r="L242" s="211">
        <v>1.4</v>
      </c>
      <c r="M242" s="211">
        <v>1.68</v>
      </c>
      <c r="N242" s="211">
        <v>2.23</v>
      </c>
      <c r="O242" s="212">
        <v>2.57</v>
      </c>
      <c r="P242" s="115">
        <v>128</v>
      </c>
      <c r="Q242" s="146">
        <f>(P242*$E242*$F242*((1-$K242)+$K242*$L242*$Q$13*$G242))</f>
        <v>6390859.4748569606</v>
      </c>
      <c r="R242" s="115">
        <v>0</v>
      </c>
      <c r="S242" s="146"/>
      <c r="T242" s="115"/>
      <c r="U242" s="146">
        <f t="shared" ref="U242:U250" si="643">(T242*$E242*$F242*((1-$K242)+$K242*$L242*$U$13*G242))</f>
        <v>0</v>
      </c>
      <c r="V242" s="115"/>
      <c r="W242" s="146">
        <f t="shared" ref="W242:W250" si="644">(V242*$E242*$F242*((1-$K242)+$K242*$L242*$W$13*G242))</f>
        <v>0</v>
      </c>
      <c r="X242" s="115">
        <v>0</v>
      </c>
      <c r="Y242" s="146">
        <f t="shared" ref="Y242:Y250" si="645">(X242*$E242*$F242*((1-$K242)+$K242*$L242*$Y$13*G242))</f>
        <v>0</v>
      </c>
      <c r="Z242" s="146"/>
      <c r="AA242" s="146"/>
      <c r="AB242" s="115"/>
      <c r="AC242" s="146">
        <f t="shared" ref="AC242:AC250" si="646">(AB242*$E242*$F242*((1-$K242)+$K242*$L242*$AC$13*G242))</f>
        <v>0</v>
      </c>
      <c r="AD242" s="115"/>
      <c r="AE242" s="116"/>
      <c r="AF242" s="115"/>
      <c r="AG242" s="146">
        <f t="shared" ref="AG242:AG250" si="647">(AF242*$E242*$F242*((1-$K242)+$K242*$L242*$AG$13*G242))</f>
        <v>0</v>
      </c>
      <c r="AH242" s="115"/>
      <c r="AI242" s="116"/>
      <c r="AJ242" s="144"/>
      <c r="AK242" s="146">
        <f t="shared" ref="AK242:AK250" si="648">(AJ242*$E242*$F242*((1-$K242)+$K242*$L242*$AK$13*G242))</f>
        <v>0</v>
      </c>
      <c r="AL242" s="115"/>
      <c r="AM242" s="146">
        <f t="shared" ref="AM242:AM250" si="649">(AL242*$E242*$F242*((1-$K242)+$K242*$L242*$AM$13*G242))</f>
        <v>0</v>
      </c>
      <c r="AN242" s="115"/>
      <c r="AO242" s="146">
        <f t="shared" ref="AO242:AO250" si="650">(AN242*$E242*$F242*((1-$K242)+$K242*$L242*$AO$13*G242))</f>
        <v>0</v>
      </c>
      <c r="AP242" s="115"/>
      <c r="AQ242" s="146">
        <f t="shared" ref="AQ242:AQ250" si="651">(AP242*$E242*$F242*((1-$K242)+$K242*$M242*$AQ$13*G242))</f>
        <v>0</v>
      </c>
      <c r="AR242" s="121"/>
      <c r="AS242" s="146">
        <f t="shared" ref="AS242:AS250" si="652">(AR242*$E242*$F242*((1-$K242)+$K242*$M242*$AS$13*G242))</f>
        <v>0</v>
      </c>
      <c r="AT242" s="115"/>
      <c r="AU242" s="146">
        <f t="shared" ref="AU242:AU250" si="653">(AT242*$E242*$F242*((1-$K242)+$K242*$M242*$AU$13*G242))</f>
        <v>0</v>
      </c>
      <c r="AV242" s="115"/>
      <c r="AW242" s="116"/>
      <c r="AX242" s="115"/>
      <c r="AY242" s="115"/>
      <c r="AZ242" s="115"/>
      <c r="BA242" s="116"/>
      <c r="BB242" s="115"/>
      <c r="BC242" s="116"/>
      <c r="BD242" s="115"/>
      <c r="BE242" s="116"/>
      <c r="BF242" s="115"/>
      <c r="BG242" s="116"/>
      <c r="BH242" s="115"/>
      <c r="BI242" s="116"/>
      <c r="BJ242" s="115"/>
      <c r="BK242" s="116"/>
      <c r="BL242" s="115"/>
      <c r="BM242" s="116"/>
      <c r="BN242" s="115"/>
      <c r="BO242" s="116"/>
      <c r="BP242" s="115"/>
      <c r="BQ242" s="116"/>
      <c r="BR242" s="115"/>
      <c r="BS242" s="116"/>
      <c r="BT242" s="115"/>
      <c r="BU242" s="116"/>
      <c r="BV242" s="115"/>
      <c r="BW242" s="124"/>
      <c r="BX242" s="115"/>
      <c r="BY242" s="116"/>
      <c r="BZ242" s="115"/>
      <c r="CA242" s="116"/>
      <c r="CB242" s="115"/>
      <c r="CC242" s="116"/>
      <c r="CD242" s="115"/>
      <c r="CE242" s="116"/>
      <c r="CF242" s="115"/>
      <c r="CG242" s="116"/>
      <c r="CH242" s="115"/>
      <c r="CI242" s="116"/>
      <c r="CJ242" s="115"/>
      <c r="CK242" s="116"/>
      <c r="CL242" s="115"/>
      <c r="CM242" s="115"/>
      <c r="CN242" s="115">
        <v>0</v>
      </c>
      <c r="CO242" s="116"/>
      <c r="CP242" s="115"/>
      <c r="CQ242" s="116"/>
      <c r="CR242" s="115"/>
      <c r="CS242" s="116"/>
      <c r="CT242" s="115"/>
      <c r="CU242" s="116"/>
      <c r="CV242" s="115"/>
      <c r="CW242" s="116"/>
      <c r="CX242" s="123"/>
      <c r="CY242" s="115"/>
      <c r="CZ242" s="115"/>
      <c r="DA242" s="124"/>
      <c r="DB242" s="115"/>
      <c r="DC242" s="116"/>
      <c r="DD242" s="125"/>
      <c r="DE242" s="115"/>
      <c r="DF242" s="115"/>
      <c r="DG242" s="146">
        <f t="shared" ref="DG242:DG250" si="654">(DF242*$E242*$F242*((1-$K242)+$K242*$M242*$DG$13*G242))</f>
        <v>0</v>
      </c>
      <c r="DH242" s="115"/>
      <c r="DI242" s="116"/>
      <c r="DJ242" s="115"/>
      <c r="DK242" s="124"/>
      <c r="DL242" s="124"/>
      <c r="DM242" s="124"/>
      <c r="DN242" s="116">
        <f t="shared" si="631"/>
        <v>128</v>
      </c>
      <c r="DO242" s="116">
        <f t="shared" si="631"/>
        <v>6390859.4748569606</v>
      </c>
    </row>
    <row r="243" spans="1:119" s="37" customFormat="1" ht="30" customHeight="1" x14ac:dyDescent="0.25">
      <c r="A243" s="89"/>
      <c r="B243" s="109">
        <v>194</v>
      </c>
      <c r="C243" s="143" t="s">
        <v>583</v>
      </c>
      <c r="D243" s="111" t="s">
        <v>584</v>
      </c>
      <c r="E243" s="93">
        <v>24257</v>
      </c>
      <c r="F243" s="207">
        <v>3.65</v>
      </c>
      <c r="G243" s="131">
        <v>1</v>
      </c>
      <c r="H243" s="101"/>
      <c r="I243" s="101"/>
      <c r="J243" s="101"/>
      <c r="K243" s="145">
        <v>0.75890000000000002</v>
      </c>
      <c r="L243" s="211">
        <v>1.4</v>
      </c>
      <c r="M243" s="211">
        <v>1.68</v>
      </c>
      <c r="N243" s="211">
        <v>2.23</v>
      </c>
      <c r="O243" s="212">
        <v>2.57</v>
      </c>
      <c r="P243" s="115">
        <v>124</v>
      </c>
      <c r="Q243" s="146">
        <f t="shared" ref="Q243:Q250" si="655">(P243*$E243*$F243*((1-$K243)+$K243*$L243*$Q$13*$G243))</f>
        <v>15477862.790669201</v>
      </c>
      <c r="R243" s="115">
        <v>0</v>
      </c>
      <c r="S243" s="146"/>
      <c r="T243" s="115"/>
      <c r="U243" s="146">
        <f t="shared" si="643"/>
        <v>0</v>
      </c>
      <c r="V243" s="115"/>
      <c r="W243" s="146">
        <f t="shared" si="644"/>
        <v>0</v>
      </c>
      <c r="X243" s="115">
        <v>30</v>
      </c>
      <c r="Y243" s="146">
        <f t="shared" si="645"/>
        <v>4591257.4529759996</v>
      </c>
      <c r="Z243" s="146"/>
      <c r="AA243" s="146"/>
      <c r="AB243" s="115"/>
      <c r="AC243" s="146">
        <f t="shared" si="646"/>
        <v>0</v>
      </c>
      <c r="AD243" s="115"/>
      <c r="AE243" s="116"/>
      <c r="AF243" s="115"/>
      <c r="AG243" s="146">
        <f t="shared" si="647"/>
        <v>0</v>
      </c>
      <c r="AH243" s="115"/>
      <c r="AI243" s="116"/>
      <c r="AJ243" s="144"/>
      <c r="AK243" s="146">
        <f t="shared" si="648"/>
        <v>0</v>
      </c>
      <c r="AL243" s="115"/>
      <c r="AM243" s="146">
        <f t="shared" si="649"/>
        <v>0</v>
      </c>
      <c r="AN243" s="115"/>
      <c r="AO243" s="146">
        <f t="shared" si="650"/>
        <v>0</v>
      </c>
      <c r="AP243" s="115"/>
      <c r="AQ243" s="146">
        <f t="shared" si="651"/>
        <v>0</v>
      </c>
      <c r="AR243" s="121">
        <v>4</v>
      </c>
      <c r="AS243" s="146">
        <f t="shared" si="652"/>
        <v>717523.97339216003</v>
      </c>
      <c r="AT243" s="115"/>
      <c r="AU243" s="146">
        <f t="shared" si="653"/>
        <v>0</v>
      </c>
      <c r="AV243" s="115"/>
      <c r="AW243" s="116"/>
      <c r="AX243" s="115"/>
      <c r="AY243" s="115"/>
      <c r="AZ243" s="115"/>
      <c r="BA243" s="116"/>
      <c r="BB243" s="115"/>
      <c r="BC243" s="116"/>
      <c r="BD243" s="115"/>
      <c r="BE243" s="116"/>
      <c r="BF243" s="115"/>
      <c r="BG243" s="116"/>
      <c r="BH243" s="115"/>
      <c r="BI243" s="116"/>
      <c r="BJ243" s="115"/>
      <c r="BK243" s="116"/>
      <c r="BL243" s="115"/>
      <c r="BM243" s="116"/>
      <c r="BN243" s="115"/>
      <c r="BO243" s="116"/>
      <c r="BP243" s="115"/>
      <c r="BQ243" s="116"/>
      <c r="BR243" s="115"/>
      <c r="BS243" s="116"/>
      <c r="BT243" s="115"/>
      <c r="BU243" s="116"/>
      <c r="BV243" s="115"/>
      <c r="BW243" s="124"/>
      <c r="BX243" s="115"/>
      <c r="BY243" s="116"/>
      <c r="BZ243" s="115"/>
      <c r="CA243" s="116"/>
      <c r="CB243" s="115"/>
      <c r="CC243" s="116"/>
      <c r="CD243" s="115"/>
      <c r="CE243" s="116"/>
      <c r="CF243" s="115"/>
      <c r="CG243" s="116"/>
      <c r="CH243" s="115"/>
      <c r="CI243" s="116"/>
      <c r="CJ243" s="115"/>
      <c r="CK243" s="116"/>
      <c r="CL243" s="115"/>
      <c r="CM243" s="115"/>
      <c r="CN243" s="115">
        <v>0</v>
      </c>
      <c r="CO243" s="116"/>
      <c r="CP243" s="115"/>
      <c r="CQ243" s="116"/>
      <c r="CR243" s="115"/>
      <c r="CS243" s="116"/>
      <c r="CT243" s="115"/>
      <c r="CU243" s="116"/>
      <c r="CV243" s="115"/>
      <c r="CW243" s="116"/>
      <c r="CX243" s="123"/>
      <c r="CY243" s="115"/>
      <c r="CZ243" s="115"/>
      <c r="DA243" s="124"/>
      <c r="DB243" s="115"/>
      <c r="DC243" s="116"/>
      <c r="DD243" s="125"/>
      <c r="DE243" s="115"/>
      <c r="DF243" s="115"/>
      <c r="DG243" s="146">
        <f t="shared" si="654"/>
        <v>0</v>
      </c>
      <c r="DH243" s="115"/>
      <c r="DI243" s="116"/>
      <c r="DJ243" s="115"/>
      <c r="DK243" s="124"/>
      <c r="DL243" s="124"/>
      <c r="DM243" s="124"/>
      <c r="DN243" s="116">
        <f t="shared" si="631"/>
        <v>158</v>
      </c>
      <c r="DO243" s="116">
        <f t="shared" si="631"/>
        <v>20786644.217037357</v>
      </c>
    </row>
    <row r="244" spans="1:119" s="37" customFormat="1" ht="30" customHeight="1" x14ac:dyDescent="0.25">
      <c r="A244" s="89"/>
      <c r="B244" s="109">
        <v>195</v>
      </c>
      <c r="C244" s="143" t="s">
        <v>585</v>
      </c>
      <c r="D244" s="111" t="s">
        <v>586</v>
      </c>
      <c r="E244" s="93">
        <v>24257</v>
      </c>
      <c r="F244" s="207">
        <v>7.18</v>
      </c>
      <c r="G244" s="131">
        <v>1</v>
      </c>
      <c r="H244" s="101"/>
      <c r="I244" s="101"/>
      <c r="J244" s="101"/>
      <c r="K244" s="145">
        <v>0.75890000000000002</v>
      </c>
      <c r="L244" s="211">
        <v>1.4</v>
      </c>
      <c r="M244" s="211">
        <v>1.68</v>
      </c>
      <c r="N244" s="211">
        <v>2.23</v>
      </c>
      <c r="O244" s="212">
        <v>2.57</v>
      </c>
      <c r="P244" s="115">
        <v>61</v>
      </c>
      <c r="Q244" s="146">
        <f t="shared" si="655"/>
        <v>14977892.940913161</v>
      </c>
      <c r="R244" s="115">
        <v>0</v>
      </c>
      <c r="S244" s="146"/>
      <c r="T244" s="115"/>
      <c r="U244" s="146">
        <f t="shared" si="643"/>
        <v>0</v>
      </c>
      <c r="V244" s="115"/>
      <c r="W244" s="146">
        <f t="shared" si="644"/>
        <v>0</v>
      </c>
      <c r="X244" s="115">
        <v>10</v>
      </c>
      <c r="Y244" s="146">
        <f t="shared" si="645"/>
        <v>3010523.1518143993</v>
      </c>
      <c r="Z244" s="146"/>
      <c r="AA244" s="146"/>
      <c r="AB244" s="115"/>
      <c r="AC244" s="146">
        <f t="shared" si="646"/>
        <v>0</v>
      </c>
      <c r="AD244" s="115"/>
      <c r="AE244" s="116"/>
      <c r="AF244" s="115"/>
      <c r="AG244" s="146">
        <f t="shared" si="647"/>
        <v>0</v>
      </c>
      <c r="AH244" s="115"/>
      <c r="AI244" s="116"/>
      <c r="AJ244" s="144"/>
      <c r="AK244" s="146">
        <f t="shared" si="648"/>
        <v>0</v>
      </c>
      <c r="AL244" s="115"/>
      <c r="AM244" s="146">
        <f t="shared" si="649"/>
        <v>0</v>
      </c>
      <c r="AN244" s="115"/>
      <c r="AO244" s="146">
        <f t="shared" si="650"/>
        <v>0</v>
      </c>
      <c r="AP244" s="115"/>
      <c r="AQ244" s="146">
        <f t="shared" si="651"/>
        <v>0</v>
      </c>
      <c r="AR244" s="121"/>
      <c r="AS244" s="146">
        <f t="shared" si="652"/>
        <v>0</v>
      </c>
      <c r="AT244" s="115"/>
      <c r="AU244" s="146">
        <f t="shared" si="653"/>
        <v>0</v>
      </c>
      <c r="AV244" s="115"/>
      <c r="AW244" s="116"/>
      <c r="AX244" s="115"/>
      <c r="AY244" s="115"/>
      <c r="AZ244" s="115"/>
      <c r="BA244" s="116"/>
      <c r="BB244" s="115"/>
      <c r="BC244" s="116"/>
      <c r="BD244" s="115"/>
      <c r="BE244" s="116"/>
      <c r="BF244" s="115"/>
      <c r="BG244" s="116"/>
      <c r="BH244" s="115"/>
      <c r="BI244" s="116"/>
      <c r="BJ244" s="115"/>
      <c r="BK244" s="116"/>
      <c r="BL244" s="115"/>
      <c r="BM244" s="116"/>
      <c r="BN244" s="115"/>
      <c r="BO244" s="116"/>
      <c r="BP244" s="115"/>
      <c r="BQ244" s="116"/>
      <c r="BR244" s="115"/>
      <c r="BS244" s="116"/>
      <c r="BT244" s="115"/>
      <c r="BU244" s="116"/>
      <c r="BV244" s="115"/>
      <c r="BW244" s="124"/>
      <c r="BX244" s="115"/>
      <c r="BY244" s="116"/>
      <c r="BZ244" s="115"/>
      <c r="CA244" s="116"/>
      <c r="CB244" s="115"/>
      <c r="CC244" s="116"/>
      <c r="CD244" s="115"/>
      <c r="CE244" s="116"/>
      <c r="CF244" s="115"/>
      <c r="CG244" s="116"/>
      <c r="CH244" s="115"/>
      <c r="CI244" s="116"/>
      <c r="CJ244" s="115"/>
      <c r="CK244" s="116"/>
      <c r="CL244" s="115"/>
      <c r="CM244" s="115"/>
      <c r="CN244" s="115">
        <v>0</v>
      </c>
      <c r="CO244" s="116"/>
      <c r="CP244" s="115"/>
      <c r="CQ244" s="116"/>
      <c r="CR244" s="115"/>
      <c r="CS244" s="116"/>
      <c r="CT244" s="115"/>
      <c r="CU244" s="116"/>
      <c r="CV244" s="115"/>
      <c r="CW244" s="116"/>
      <c r="CX244" s="123"/>
      <c r="CY244" s="115"/>
      <c r="CZ244" s="115"/>
      <c r="DA244" s="124"/>
      <c r="DB244" s="115"/>
      <c r="DC244" s="116"/>
      <c r="DD244" s="125"/>
      <c r="DE244" s="115"/>
      <c r="DF244" s="115"/>
      <c r="DG244" s="146">
        <f t="shared" si="654"/>
        <v>0</v>
      </c>
      <c r="DH244" s="115"/>
      <c r="DI244" s="116"/>
      <c r="DJ244" s="115"/>
      <c r="DK244" s="124"/>
      <c r="DL244" s="124"/>
      <c r="DM244" s="124"/>
      <c r="DN244" s="116">
        <f t="shared" si="631"/>
        <v>71</v>
      </c>
      <c r="DO244" s="116">
        <f t="shared" si="631"/>
        <v>17988416.092727561</v>
      </c>
    </row>
    <row r="245" spans="1:119" s="37" customFormat="1" ht="53.25" customHeight="1" x14ac:dyDescent="0.25">
      <c r="A245" s="89"/>
      <c r="B245" s="109">
        <v>196</v>
      </c>
      <c r="C245" s="143" t="s">
        <v>587</v>
      </c>
      <c r="D245" s="111" t="s">
        <v>588</v>
      </c>
      <c r="E245" s="93">
        <v>24257</v>
      </c>
      <c r="F245" s="207">
        <v>3.52</v>
      </c>
      <c r="G245" s="131">
        <v>1</v>
      </c>
      <c r="H245" s="101"/>
      <c r="I245" s="101"/>
      <c r="J245" s="101"/>
      <c r="K245" s="145">
        <v>0.28289999999999998</v>
      </c>
      <c r="L245" s="211">
        <v>1.4</v>
      </c>
      <c r="M245" s="211">
        <v>1.68</v>
      </c>
      <c r="N245" s="211">
        <v>2.23</v>
      </c>
      <c r="O245" s="212">
        <v>2.57</v>
      </c>
      <c r="P245" s="115">
        <v>102</v>
      </c>
      <c r="Q245" s="146">
        <f t="shared" si="655"/>
        <v>10039708.011252481</v>
      </c>
      <c r="R245" s="115">
        <v>0</v>
      </c>
      <c r="S245" s="146"/>
      <c r="T245" s="115"/>
      <c r="U245" s="146">
        <f t="shared" si="643"/>
        <v>0</v>
      </c>
      <c r="V245" s="115"/>
      <c r="W245" s="146">
        <f t="shared" si="644"/>
        <v>0</v>
      </c>
      <c r="X245" s="115">
        <v>6</v>
      </c>
      <c r="Y245" s="146">
        <f t="shared" si="645"/>
        <v>651442.45241855993</v>
      </c>
      <c r="Z245" s="146"/>
      <c r="AA245" s="146"/>
      <c r="AB245" s="115"/>
      <c r="AC245" s="146">
        <f t="shared" si="646"/>
        <v>0</v>
      </c>
      <c r="AD245" s="115"/>
      <c r="AE245" s="116"/>
      <c r="AF245" s="115"/>
      <c r="AG245" s="146">
        <f t="shared" si="647"/>
        <v>0</v>
      </c>
      <c r="AH245" s="115"/>
      <c r="AI245" s="116"/>
      <c r="AJ245" s="144"/>
      <c r="AK245" s="146">
        <f t="shared" si="648"/>
        <v>0</v>
      </c>
      <c r="AL245" s="115"/>
      <c r="AM245" s="146">
        <f t="shared" si="649"/>
        <v>0</v>
      </c>
      <c r="AN245" s="115"/>
      <c r="AO245" s="146">
        <f t="shared" si="650"/>
        <v>0</v>
      </c>
      <c r="AP245" s="115"/>
      <c r="AQ245" s="146">
        <f t="shared" si="651"/>
        <v>0</v>
      </c>
      <c r="AR245" s="121">
        <v>9</v>
      </c>
      <c r="AS245" s="146">
        <f t="shared" si="652"/>
        <v>1062383.6287342079</v>
      </c>
      <c r="AT245" s="115"/>
      <c r="AU245" s="146">
        <f t="shared" si="653"/>
        <v>0</v>
      </c>
      <c r="AV245" s="115"/>
      <c r="AW245" s="116"/>
      <c r="AX245" s="115"/>
      <c r="AY245" s="115"/>
      <c r="AZ245" s="115"/>
      <c r="BA245" s="116"/>
      <c r="BB245" s="115"/>
      <c r="BC245" s="116"/>
      <c r="BD245" s="115"/>
      <c r="BE245" s="116"/>
      <c r="BF245" s="115"/>
      <c r="BG245" s="116"/>
      <c r="BH245" s="115"/>
      <c r="BI245" s="116"/>
      <c r="BJ245" s="115"/>
      <c r="BK245" s="116"/>
      <c r="BL245" s="115"/>
      <c r="BM245" s="116"/>
      <c r="BN245" s="115"/>
      <c r="BO245" s="116"/>
      <c r="BP245" s="115"/>
      <c r="BQ245" s="116"/>
      <c r="BR245" s="115"/>
      <c r="BS245" s="116"/>
      <c r="BT245" s="115"/>
      <c r="BU245" s="116"/>
      <c r="BV245" s="115"/>
      <c r="BW245" s="124"/>
      <c r="BX245" s="115"/>
      <c r="BY245" s="116"/>
      <c r="BZ245" s="115"/>
      <c r="CA245" s="116"/>
      <c r="CB245" s="115"/>
      <c r="CC245" s="116"/>
      <c r="CD245" s="115"/>
      <c r="CE245" s="116"/>
      <c r="CF245" s="115"/>
      <c r="CG245" s="116"/>
      <c r="CH245" s="115"/>
      <c r="CI245" s="116"/>
      <c r="CJ245" s="115"/>
      <c r="CK245" s="116"/>
      <c r="CL245" s="115"/>
      <c r="CM245" s="115"/>
      <c r="CN245" s="115">
        <v>0</v>
      </c>
      <c r="CO245" s="116"/>
      <c r="CP245" s="115"/>
      <c r="CQ245" s="116"/>
      <c r="CR245" s="115"/>
      <c r="CS245" s="116"/>
      <c r="CT245" s="115"/>
      <c r="CU245" s="116"/>
      <c r="CV245" s="115"/>
      <c r="CW245" s="116"/>
      <c r="CX245" s="123"/>
      <c r="CY245" s="115"/>
      <c r="CZ245" s="115"/>
      <c r="DA245" s="124"/>
      <c r="DB245" s="115"/>
      <c r="DC245" s="116"/>
      <c r="DD245" s="125"/>
      <c r="DE245" s="115"/>
      <c r="DF245" s="115"/>
      <c r="DG245" s="146">
        <f t="shared" si="654"/>
        <v>0</v>
      </c>
      <c r="DH245" s="115"/>
      <c r="DI245" s="116"/>
      <c r="DJ245" s="115"/>
      <c r="DK245" s="124"/>
      <c r="DL245" s="124"/>
      <c r="DM245" s="124"/>
      <c r="DN245" s="116">
        <f t="shared" si="631"/>
        <v>117</v>
      </c>
      <c r="DO245" s="116">
        <f t="shared" si="631"/>
        <v>11753534.09240525</v>
      </c>
    </row>
    <row r="246" spans="1:119" s="37" customFormat="1" ht="43.5" customHeight="1" x14ac:dyDescent="0.25">
      <c r="A246" s="89"/>
      <c r="B246" s="109">
        <v>197</v>
      </c>
      <c r="C246" s="143" t="s">
        <v>589</v>
      </c>
      <c r="D246" s="111" t="s">
        <v>590</v>
      </c>
      <c r="E246" s="93">
        <v>24257</v>
      </c>
      <c r="F246" s="207">
        <v>5.79</v>
      </c>
      <c r="G246" s="131">
        <v>1</v>
      </c>
      <c r="H246" s="101"/>
      <c r="I246" s="101"/>
      <c r="J246" s="101"/>
      <c r="K246" s="145">
        <v>0.46989999999999998</v>
      </c>
      <c r="L246" s="211">
        <v>1.4</v>
      </c>
      <c r="M246" s="211">
        <v>1.68</v>
      </c>
      <c r="N246" s="211">
        <v>2.23</v>
      </c>
      <c r="O246" s="212">
        <v>2.57</v>
      </c>
      <c r="P246" s="115">
        <v>50</v>
      </c>
      <c r="Q246" s="146">
        <f t="shared" si="655"/>
        <v>8804307.7910190001</v>
      </c>
      <c r="R246" s="115">
        <v>0</v>
      </c>
      <c r="S246" s="146"/>
      <c r="T246" s="115"/>
      <c r="U246" s="146">
        <f t="shared" si="643"/>
        <v>0</v>
      </c>
      <c r="V246" s="115"/>
      <c r="W246" s="146">
        <f t="shared" si="644"/>
        <v>0</v>
      </c>
      <c r="X246" s="115">
        <v>63</v>
      </c>
      <c r="Y246" s="146">
        <f t="shared" si="645"/>
        <v>12839695.981882561</v>
      </c>
      <c r="Z246" s="146"/>
      <c r="AA246" s="146"/>
      <c r="AB246" s="115"/>
      <c r="AC246" s="146">
        <f t="shared" si="646"/>
        <v>0</v>
      </c>
      <c r="AD246" s="115"/>
      <c r="AE246" s="116"/>
      <c r="AF246" s="115"/>
      <c r="AG246" s="146">
        <f t="shared" si="647"/>
        <v>0</v>
      </c>
      <c r="AH246" s="115"/>
      <c r="AI246" s="116"/>
      <c r="AJ246" s="144"/>
      <c r="AK246" s="146">
        <f t="shared" si="648"/>
        <v>0</v>
      </c>
      <c r="AL246" s="115"/>
      <c r="AM246" s="146">
        <f t="shared" si="649"/>
        <v>0</v>
      </c>
      <c r="AN246" s="115"/>
      <c r="AO246" s="146">
        <f t="shared" si="650"/>
        <v>0</v>
      </c>
      <c r="AP246" s="115"/>
      <c r="AQ246" s="146">
        <f t="shared" si="651"/>
        <v>0</v>
      </c>
      <c r="AR246" s="121"/>
      <c r="AS246" s="146">
        <f t="shared" si="652"/>
        <v>0</v>
      </c>
      <c r="AT246" s="115"/>
      <c r="AU246" s="146">
        <f t="shared" si="653"/>
        <v>0</v>
      </c>
      <c r="AV246" s="115"/>
      <c r="AW246" s="116"/>
      <c r="AX246" s="115"/>
      <c r="AY246" s="115"/>
      <c r="AZ246" s="115"/>
      <c r="BA246" s="116"/>
      <c r="BB246" s="115"/>
      <c r="BC246" s="116"/>
      <c r="BD246" s="115"/>
      <c r="BE246" s="116"/>
      <c r="BF246" s="115"/>
      <c r="BG246" s="116"/>
      <c r="BH246" s="115"/>
      <c r="BI246" s="116"/>
      <c r="BJ246" s="115"/>
      <c r="BK246" s="116"/>
      <c r="BL246" s="115"/>
      <c r="BM246" s="116"/>
      <c r="BN246" s="115"/>
      <c r="BO246" s="116"/>
      <c r="BP246" s="115"/>
      <c r="BQ246" s="116"/>
      <c r="BR246" s="115"/>
      <c r="BS246" s="116"/>
      <c r="BT246" s="115"/>
      <c r="BU246" s="116"/>
      <c r="BV246" s="115"/>
      <c r="BW246" s="124"/>
      <c r="BX246" s="115"/>
      <c r="BY246" s="116"/>
      <c r="BZ246" s="115"/>
      <c r="CA246" s="116"/>
      <c r="CB246" s="115"/>
      <c r="CC246" s="116"/>
      <c r="CD246" s="115"/>
      <c r="CE246" s="116"/>
      <c r="CF246" s="115"/>
      <c r="CG246" s="116"/>
      <c r="CH246" s="115"/>
      <c r="CI246" s="116"/>
      <c r="CJ246" s="115"/>
      <c r="CK246" s="116"/>
      <c r="CL246" s="115"/>
      <c r="CM246" s="115"/>
      <c r="CN246" s="115">
        <v>0</v>
      </c>
      <c r="CO246" s="116"/>
      <c r="CP246" s="115"/>
      <c r="CQ246" s="116"/>
      <c r="CR246" s="115"/>
      <c r="CS246" s="116"/>
      <c r="CT246" s="115"/>
      <c r="CU246" s="116"/>
      <c r="CV246" s="115"/>
      <c r="CW246" s="116"/>
      <c r="CX246" s="123"/>
      <c r="CY246" s="115"/>
      <c r="CZ246" s="115"/>
      <c r="DA246" s="124"/>
      <c r="DB246" s="115"/>
      <c r="DC246" s="116"/>
      <c r="DD246" s="125"/>
      <c r="DE246" s="115"/>
      <c r="DF246" s="115"/>
      <c r="DG246" s="146">
        <f t="shared" si="654"/>
        <v>0</v>
      </c>
      <c r="DH246" s="115"/>
      <c r="DI246" s="116"/>
      <c r="DJ246" s="115"/>
      <c r="DK246" s="124"/>
      <c r="DL246" s="124"/>
      <c r="DM246" s="124"/>
      <c r="DN246" s="116">
        <f t="shared" si="631"/>
        <v>113</v>
      </c>
      <c r="DO246" s="116">
        <f t="shared" si="631"/>
        <v>21644003.772901561</v>
      </c>
    </row>
    <row r="247" spans="1:119" s="37" customFormat="1" ht="41.25" customHeight="1" x14ac:dyDescent="0.25">
      <c r="A247" s="89"/>
      <c r="B247" s="109">
        <v>198</v>
      </c>
      <c r="C247" s="143" t="s">
        <v>591</v>
      </c>
      <c r="D247" s="111" t="s">
        <v>592</v>
      </c>
      <c r="E247" s="93">
        <v>24257</v>
      </c>
      <c r="F247" s="207">
        <v>9</v>
      </c>
      <c r="G247" s="131">
        <v>1</v>
      </c>
      <c r="H247" s="101"/>
      <c r="I247" s="101"/>
      <c r="J247" s="101"/>
      <c r="K247" s="145">
        <v>0.57289999999999996</v>
      </c>
      <c r="L247" s="211">
        <v>1.4</v>
      </c>
      <c r="M247" s="211">
        <v>1.68</v>
      </c>
      <c r="N247" s="211">
        <v>2.23</v>
      </c>
      <c r="O247" s="212">
        <v>2.57</v>
      </c>
      <c r="P247" s="115">
        <v>29</v>
      </c>
      <c r="Q247" s="146">
        <f t="shared" si="655"/>
        <v>8289696.9671820002</v>
      </c>
      <c r="R247" s="115">
        <v>0</v>
      </c>
      <c r="S247" s="146"/>
      <c r="T247" s="115"/>
      <c r="U247" s="146">
        <f t="shared" si="643"/>
        <v>0</v>
      </c>
      <c r="V247" s="115"/>
      <c r="W247" s="146">
        <f t="shared" si="644"/>
        <v>0</v>
      </c>
      <c r="X247" s="115">
        <v>15</v>
      </c>
      <c r="Y247" s="146">
        <f t="shared" si="645"/>
        <v>5075724.8548799995</v>
      </c>
      <c r="Z247" s="146"/>
      <c r="AA247" s="146"/>
      <c r="AB247" s="115"/>
      <c r="AC247" s="146">
        <f t="shared" si="646"/>
        <v>0</v>
      </c>
      <c r="AD247" s="115"/>
      <c r="AE247" s="116"/>
      <c r="AF247" s="115"/>
      <c r="AG247" s="146">
        <f t="shared" si="647"/>
        <v>0</v>
      </c>
      <c r="AH247" s="115"/>
      <c r="AI247" s="116"/>
      <c r="AJ247" s="144"/>
      <c r="AK247" s="146">
        <f t="shared" si="648"/>
        <v>0</v>
      </c>
      <c r="AL247" s="115"/>
      <c r="AM247" s="146">
        <f t="shared" si="649"/>
        <v>0</v>
      </c>
      <c r="AN247" s="115"/>
      <c r="AO247" s="146">
        <f t="shared" si="650"/>
        <v>0</v>
      </c>
      <c r="AP247" s="115"/>
      <c r="AQ247" s="146">
        <f t="shared" si="651"/>
        <v>0</v>
      </c>
      <c r="AR247" s="121"/>
      <c r="AS247" s="146">
        <f t="shared" si="652"/>
        <v>0</v>
      </c>
      <c r="AT247" s="115"/>
      <c r="AU247" s="146">
        <f t="shared" si="653"/>
        <v>0</v>
      </c>
      <c r="AV247" s="115"/>
      <c r="AW247" s="116"/>
      <c r="AX247" s="115"/>
      <c r="AY247" s="115"/>
      <c r="AZ247" s="115"/>
      <c r="BA247" s="116"/>
      <c r="BB247" s="115"/>
      <c r="BC247" s="116"/>
      <c r="BD247" s="115"/>
      <c r="BE247" s="116"/>
      <c r="BF247" s="115"/>
      <c r="BG247" s="116"/>
      <c r="BH247" s="115"/>
      <c r="BI247" s="116"/>
      <c r="BJ247" s="115"/>
      <c r="BK247" s="116"/>
      <c r="BL247" s="115"/>
      <c r="BM247" s="116"/>
      <c r="BN247" s="115"/>
      <c r="BO247" s="116"/>
      <c r="BP247" s="115"/>
      <c r="BQ247" s="116"/>
      <c r="BR247" s="115"/>
      <c r="BS247" s="116"/>
      <c r="BT247" s="115"/>
      <c r="BU247" s="116"/>
      <c r="BV247" s="115"/>
      <c r="BW247" s="124"/>
      <c r="BX247" s="115"/>
      <c r="BY247" s="116"/>
      <c r="BZ247" s="115"/>
      <c r="CA247" s="116"/>
      <c r="CB247" s="115"/>
      <c r="CC247" s="116"/>
      <c r="CD247" s="115"/>
      <c r="CE247" s="116"/>
      <c r="CF247" s="115"/>
      <c r="CG247" s="116"/>
      <c r="CH247" s="115"/>
      <c r="CI247" s="116"/>
      <c r="CJ247" s="115"/>
      <c r="CK247" s="116"/>
      <c r="CL247" s="115"/>
      <c r="CM247" s="115"/>
      <c r="CN247" s="115">
        <v>0</v>
      </c>
      <c r="CO247" s="116"/>
      <c r="CP247" s="115"/>
      <c r="CQ247" s="116"/>
      <c r="CR247" s="115"/>
      <c r="CS247" s="116"/>
      <c r="CT247" s="115"/>
      <c r="CU247" s="116"/>
      <c r="CV247" s="115"/>
      <c r="CW247" s="116"/>
      <c r="CX247" s="123"/>
      <c r="CY247" s="115"/>
      <c r="CZ247" s="115"/>
      <c r="DA247" s="124"/>
      <c r="DB247" s="115"/>
      <c r="DC247" s="116"/>
      <c r="DD247" s="125"/>
      <c r="DE247" s="115"/>
      <c r="DF247" s="115"/>
      <c r="DG247" s="146">
        <f t="shared" si="654"/>
        <v>0</v>
      </c>
      <c r="DH247" s="115"/>
      <c r="DI247" s="116"/>
      <c r="DJ247" s="115"/>
      <c r="DK247" s="124"/>
      <c r="DL247" s="124"/>
      <c r="DM247" s="124"/>
      <c r="DN247" s="116">
        <f t="shared" si="631"/>
        <v>44</v>
      </c>
      <c r="DO247" s="116">
        <f t="shared" si="631"/>
        <v>13365421.822062001</v>
      </c>
    </row>
    <row r="248" spans="1:119" s="37" customFormat="1" ht="43.5" customHeight="1" x14ac:dyDescent="0.25">
      <c r="A248" s="89"/>
      <c r="B248" s="109">
        <v>199</v>
      </c>
      <c r="C248" s="143" t="s">
        <v>593</v>
      </c>
      <c r="D248" s="111" t="s">
        <v>594</v>
      </c>
      <c r="E248" s="93">
        <v>24257</v>
      </c>
      <c r="F248" s="207">
        <v>14.84</v>
      </c>
      <c r="G248" s="131">
        <v>1</v>
      </c>
      <c r="H248" s="101"/>
      <c r="I248" s="101"/>
      <c r="J248" s="101"/>
      <c r="K248" s="145">
        <v>4.9799999999999997E-2</v>
      </c>
      <c r="L248" s="211">
        <v>1.4</v>
      </c>
      <c r="M248" s="211">
        <v>1.68</v>
      </c>
      <c r="N248" s="211">
        <v>2.23</v>
      </c>
      <c r="O248" s="212">
        <v>2.57</v>
      </c>
      <c r="P248" s="115">
        <v>80</v>
      </c>
      <c r="Q248" s="146">
        <f>(P248*$E248*$F248*((1-$K248)+$K248*$L248*$Q$13*$G248))</f>
        <v>29572343.806476802</v>
      </c>
      <c r="R248" s="115">
        <v>0</v>
      </c>
      <c r="S248" s="146"/>
      <c r="T248" s="115"/>
      <c r="U248" s="146">
        <f t="shared" si="643"/>
        <v>0</v>
      </c>
      <c r="V248" s="115"/>
      <c r="W248" s="146">
        <f t="shared" si="644"/>
        <v>0</v>
      </c>
      <c r="X248" s="115">
        <v>0</v>
      </c>
      <c r="Y248" s="146">
        <f t="shared" si="645"/>
        <v>0</v>
      </c>
      <c r="Z248" s="146"/>
      <c r="AA248" s="146"/>
      <c r="AB248" s="115"/>
      <c r="AC248" s="146">
        <f t="shared" si="646"/>
        <v>0</v>
      </c>
      <c r="AD248" s="115"/>
      <c r="AE248" s="116"/>
      <c r="AF248" s="115"/>
      <c r="AG248" s="146">
        <f t="shared" si="647"/>
        <v>0</v>
      </c>
      <c r="AH248" s="115"/>
      <c r="AI248" s="116"/>
      <c r="AJ248" s="144"/>
      <c r="AK248" s="146">
        <f t="shared" si="648"/>
        <v>0</v>
      </c>
      <c r="AL248" s="115"/>
      <c r="AM248" s="146">
        <f t="shared" si="649"/>
        <v>0</v>
      </c>
      <c r="AN248" s="115"/>
      <c r="AO248" s="146">
        <f t="shared" si="650"/>
        <v>0</v>
      </c>
      <c r="AP248" s="115"/>
      <c r="AQ248" s="146">
        <f t="shared" si="651"/>
        <v>0</v>
      </c>
      <c r="AR248" s="121">
        <v>0</v>
      </c>
      <c r="AS248" s="146">
        <f t="shared" si="652"/>
        <v>0</v>
      </c>
      <c r="AT248" s="115"/>
      <c r="AU248" s="146">
        <f t="shared" si="653"/>
        <v>0</v>
      </c>
      <c r="AV248" s="115"/>
      <c r="AW248" s="116"/>
      <c r="AX248" s="115"/>
      <c r="AY248" s="115"/>
      <c r="AZ248" s="115"/>
      <c r="BA248" s="116"/>
      <c r="BB248" s="115"/>
      <c r="BC248" s="116"/>
      <c r="BD248" s="115"/>
      <c r="BE248" s="116"/>
      <c r="BF248" s="115"/>
      <c r="BG248" s="116"/>
      <c r="BH248" s="115"/>
      <c r="BI248" s="116"/>
      <c r="BJ248" s="115"/>
      <c r="BK248" s="116"/>
      <c r="BL248" s="115"/>
      <c r="BM248" s="116"/>
      <c r="BN248" s="115"/>
      <c r="BO248" s="116"/>
      <c r="BP248" s="115"/>
      <c r="BQ248" s="116"/>
      <c r="BR248" s="115"/>
      <c r="BS248" s="116"/>
      <c r="BT248" s="115"/>
      <c r="BU248" s="116"/>
      <c r="BV248" s="115"/>
      <c r="BW248" s="124"/>
      <c r="BX248" s="115"/>
      <c r="BY248" s="116"/>
      <c r="BZ248" s="115"/>
      <c r="CA248" s="116"/>
      <c r="CB248" s="115"/>
      <c r="CC248" s="116"/>
      <c r="CD248" s="115"/>
      <c r="CE248" s="116"/>
      <c r="CF248" s="115"/>
      <c r="CG248" s="116"/>
      <c r="CH248" s="115"/>
      <c r="CI248" s="116"/>
      <c r="CJ248" s="115"/>
      <c r="CK248" s="116"/>
      <c r="CL248" s="115"/>
      <c r="CM248" s="115"/>
      <c r="CN248" s="115">
        <v>0</v>
      </c>
      <c r="CO248" s="116"/>
      <c r="CP248" s="115"/>
      <c r="CQ248" s="116"/>
      <c r="CR248" s="115"/>
      <c r="CS248" s="116"/>
      <c r="CT248" s="115"/>
      <c r="CU248" s="116"/>
      <c r="CV248" s="115"/>
      <c r="CW248" s="116"/>
      <c r="CX248" s="123"/>
      <c r="CY248" s="115"/>
      <c r="CZ248" s="115"/>
      <c r="DA248" s="124"/>
      <c r="DB248" s="115"/>
      <c r="DC248" s="116"/>
      <c r="DD248" s="125"/>
      <c r="DE248" s="115"/>
      <c r="DF248" s="115"/>
      <c r="DG248" s="146">
        <f t="shared" si="654"/>
        <v>0</v>
      </c>
      <c r="DH248" s="115"/>
      <c r="DI248" s="116"/>
      <c r="DJ248" s="115"/>
      <c r="DK248" s="124"/>
      <c r="DL248" s="124"/>
      <c r="DM248" s="124"/>
      <c r="DN248" s="116">
        <f t="shared" si="631"/>
        <v>80</v>
      </c>
      <c r="DO248" s="116">
        <f t="shared" si="631"/>
        <v>29572343.806476802</v>
      </c>
    </row>
    <row r="249" spans="1:119" s="37" customFormat="1" ht="42" customHeight="1" x14ac:dyDescent="0.25">
      <c r="A249" s="89"/>
      <c r="B249" s="109">
        <v>200</v>
      </c>
      <c r="C249" s="143" t="s">
        <v>595</v>
      </c>
      <c r="D249" s="111" t="s">
        <v>596</v>
      </c>
      <c r="E249" s="93">
        <v>24257</v>
      </c>
      <c r="F249" s="207">
        <v>17.5</v>
      </c>
      <c r="G249" s="131">
        <v>1</v>
      </c>
      <c r="H249" s="101"/>
      <c r="I249" s="101"/>
      <c r="J249" s="101"/>
      <c r="K249" s="145">
        <v>0.15770000000000001</v>
      </c>
      <c r="L249" s="211">
        <v>1.4</v>
      </c>
      <c r="M249" s="211">
        <v>1.68</v>
      </c>
      <c r="N249" s="211">
        <v>2.23</v>
      </c>
      <c r="O249" s="212">
        <v>2.57</v>
      </c>
      <c r="P249" s="115">
        <v>127</v>
      </c>
      <c r="Q249" s="146">
        <f t="shared" si="655"/>
        <v>58502150.979335003</v>
      </c>
      <c r="R249" s="115">
        <v>0</v>
      </c>
      <c r="S249" s="146"/>
      <c r="T249" s="115"/>
      <c r="U249" s="146">
        <f t="shared" si="643"/>
        <v>0</v>
      </c>
      <c r="V249" s="115"/>
      <c r="W249" s="146">
        <f t="shared" si="644"/>
        <v>0</v>
      </c>
      <c r="X249" s="115">
        <v>15</v>
      </c>
      <c r="Y249" s="146">
        <f t="shared" si="645"/>
        <v>7331445.3827999998</v>
      </c>
      <c r="Z249" s="146"/>
      <c r="AA249" s="146"/>
      <c r="AB249" s="115"/>
      <c r="AC249" s="146">
        <f t="shared" si="646"/>
        <v>0</v>
      </c>
      <c r="AD249" s="115"/>
      <c r="AE249" s="116"/>
      <c r="AF249" s="115"/>
      <c r="AG249" s="146">
        <f t="shared" si="647"/>
        <v>0</v>
      </c>
      <c r="AH249" s="115"/>
      <c r="AI249" s="116"/>
      <c r="AJ249" s="144"/>
      <c r="AK249" s="146">
        <f t="shared" si="648"/>
        <v>0</v>
      </c>
      <c r="AL249" s="115"/>
      <c r="AM249" s="146">
        <f t="shared" si="649"/>
        <v>0</v>
      </c>
      <c r="AN249" s="115"/>
      <c r="AO249" s="146">
        <f t="shared" si="650"/>
        <v>0</v>
      </c>
      <c r="AP249" s="115"/>
      <c r="AQ249" s="146">
        <f t="shared" si="651"/>
        <v>0</v>
      </c>
      <c r="AR249" s="121">
        <v>0</v>
      </c>
      <c r="AS249" s="146">
        <f t="shared" si="652"/>
        <v>0</v>
      </c>
      <c r="AT249" s="115"/>
      <c r="AU249" s="146">
        <f t="shared" si="653"/>
        <v>0</v>
      </c>
      <c r="AV249" s="115"/>
      <c r="AW249" s="116"/>
      <c r="AX249" s="115"/>
      <c r="AY249" s="115"/>
      <c r="AZ249" s="115"/>
      <c r="BA249" s="116"/>
      <c r="BB249" s="115"/>
      <c r="BC249" s="116"/>
      <c r="BD249" s="115"/>
      <c r="BE249" s="116"/>
      <c r="BF249" s="115"/>
      <c r="BG249" s="116"/>
      <c r="BH249" s="115"/>
      <c r="BI249" s="116"/>
      <c r="BJ249" s="115"/>
      <c r="BK249" s="116"/>
      <c r="BL249" s="115"/>
      <c r="BM249" s="116"/>
      <c r="BN249" s="115"/>
      <c r="BO249" s="116"/>
      <c r="BP249" s="115"/>
      <c r="BQ249" s="116"/>
      <c r="BR249" s="115"/>
      <c r="BS249" s="116"/>
      <c r="BT249" s="115"/>
      <c r="BU249" s="116"/>
      <c r="BV249" s="115"/>
      <c r="BW249" s="124"/>
      <c r="BX249" s="115"/>
      <c r="BY249" s="116"/>
      <c r="BZ249" s="115"/>
      <c r="CA249" s="116"/>
      <c r="CB249" s="115"/>
      <c r="CC249" s="116"/>
      <c r="CD249" s="115"/>
      <c r="CE249" s="116"/>
      <c r="CF249" s="115"/>
      <c r="CG249" s="116"/>
      <c r="CH249" s="115"/>
      <c r="CI249" s="116"/>
      <c r="CJ249" s="115"/>
      <c r="CK249" s="116"/>
      <c r="CL249" s="115"/>
      <c r="CM249" s="115"/>
      <c r="CN249" s="115">
        <v>0</v>
      </c>
      <c r="CO249" s="116"/>
      <c r="CP249" s="115"/>
      <c r="CQ249" s="116"/>
      <c r="CR249" s="115"/>
      <c r="CS249" s="116"/>
      <c r="CT249" s="115"/>
      <c r="CU249" s="116"/>
      <c r="CV249" s="115"/>
      <c r="CW249" s="116"/>
      <c r="CX249" s="123"/>
      <c r="CY249" s="115"/>
      <c r="CZ249" s="115"/>
      <c r="DA249" s="124"/>
      <c r="DB249" s="115"/>
      <c r="DC249" s="116"/>
      <c r="DD249" s="125"/>
      <c r="DE249" s="115"/>
      <c r="DF249" s="115"/>
      <c r="DG249" s="146">
        <f t="shared" si="654"/>
        <v>0</v>
      </c>
      <c r="DH249" s="115"/>
      <c r="DI249" s="116"/>
      <c r="DJ249" s="115"/>
      <c r="DK249" s="124"/>
      <c r="DL249" s="124"/>
      <c r="DM249" s="124"/>
      <c r="DN249" s="116">
        <f t="shared" si="631"/>
        <v>142</v>
      </c>
      <c r="DO249" s="116">
        <f t="shared" si="631"/>
        <v>65833596.362135001</v>
      </c>
    </row>
    <row r="250" spans="1:119" s="37" customFormat="1" ht="45" customHeight="1" x14ac:dyDescent="0.25">
      <c r="A250" s="89"/>
      <c r="B250" s="109">
        <v>201</v>
      </c>
      <c r="C250" s="143" t="s">
        <v>597</v>
      </c>
      <c r="D250" s="111" t="s">
        <v>598</v>
      </c>
      <c r="E250" s="93">
        <v>24257</v>
      </c>
      <c r="F250" s="207">
        <v>20.6</v>
      </c>
      <c r="G250" s="131">
        <v>1</v>
      </c>
      <c r="H250" s="101"/>
      <c r="I250" s="101"/>
      <c r="J250" s="101"/>
      <c r="K250" s="145">
        <v>0.24829999999999999</v>
      </c>
      <c r="L250" s="211">
        <v>1.4</v>
      </c>
      <c r="M250" s="211">
        <v>1.68</v>
      </c>
      <c r="N250" s="211">
        <v>2.23</v>
      </c>
      <c r="O250" s="212">
        <v>2.57</v>
      </c>
      <c r="P250" s="115">
        <v>45</v>
      </c>
      <c r="Q250" s="146">
        <f t="shared" si="655"/>
        <v>25501238.897598002</v>
      </c>
      <c r="R250" s="115">
        <v>0</v>
      </c>
      <c r="S250" s="146"/>
      <c r="T250" s="115"/>
      <c r="U250" s="146">
        <f t="shared" si="643"/>
        <v>0</v>
      </c>
      <c r="V250" s="115"/>
      <c r="W250" s="146">
        <f t="shared" si="644"/>
        <v>0</v>
      </c>
      <c r="X250" s="115">
        <v>2</v>
      </c>
      <c r="Y250" s="146">
        <f t="shared" si="645"/>
        <v>1237610.6141311999</v>
      </c>
      <c r="Z250" s="146"/>
      <c r="AA250" s="146"/>
      <c r="AB250" s="115"/>
      <c r="AC250" s="146">
        <f t="shared" si="646"/>
        <v>0</v>
      </c>
      <c r="AD250" s="115"/>
      <c r="AE250" s="116"/>
      <c r="AF250" s="115"/>
      <c r="AG250" s="146">
        <f t="shared" si="647"/>
        <v>0</v>
      </c>
      <c r="AH250" s="115"/>
      <c r="AI250" s="116"/>
      <c r="AJ250" s="144"/>
      <c r="AK250" s="146">
        <f t="shared" si="648"/>
        <v>0</v>
      </c>
      <c r="AL250" s="115"/>
      <c r="AM250" s="146">
        <f t="shared" si="649"/>
        <v>0</v>
      </c>
      <c r="AN250" s="115"/>
      <c r="AO250" s="146">
        <f t="shared" si="650"/>
        <v>0</v>
      </c>
      <c r="AP250" s="115"/>
      <c r="AQ250" s="146">
        <f t="shared" si="651"/>
        <v>0</v>
      </c>
      <c r="AR250" s="121"/>
      <c r="AS250" s="146">
        <f t="shared" si="652"/>
        <v>0</v>
      </c>
      <c r="AT250" s="115"/>
      <c r="AU250" s="146">
        <f t="shared" si="653"/>
        <v>0</v>
      </c>
      <c r="AV250" s="115"/>
      <c r="AW250" s="116"/>
      <c r="AX250" s="115"/>
      <c r="AY250" s="115"/>
      <c r="AZ250" s="115"/>
      <c r="BA250" s="116"/>
      <c r="BB250" s="115"/>
      <c r="BC250" s="116"/>
      <c r="BD250" s="115"/>
      <c r="BE250" s="116"/>
      <c r="BF250" s="115"/>
      <c r="BG250" s="116"/>
      <c r="BH250" s="115"/>
      <c r="BI250" s="116"/>
      <c r="BJ250" s="115"/>
      <c r="BK250" s="116"/>
      <c r="BL250" s="115"/>
      <c r="BM250" s="116"/>
      <c r="BN250" s="115"/>
      <c r="BO250" s="116"/>
      <c r="BP250" s="115"/>
      <c r="BQ250" s="116"/>
      <c r="BR250" s="115"/>
      <c r="BS250" s="116"/>
      <c r="BT250" s="115"/>
      <c r="BU250" s="116"/>
      <c r="BV250" s="115"/>
      <c r="BW250" s="124"/>
      <c r="BX250" s="115"/>
      <c r="BY250" s="116"/>
      <c r="BZ250" s="115"/>
      <c r="CA250" s="116"/>
      <c r="CB250" s="115"/>
      <c r="CC250" s="116"/>
      <c r="CD250" s="115"/>
      <c r="CE250" s="116"/>
      <c r="CF250" s="115"/>
      <c r="CG250" s="116"/>
      <c r="CH250" s="115"/>
      <c r="CI250" s="116"/>
      <c r="CJ250" s="115"/>
      <c r="CK250" s="116"/>
      <c r="CL250" s="115"/>
      <c r="CM250" s="115"/>
      <c r="CN250" s="115">
        <v>0</v>
      </c>
      <c r="CO250" s="116"/>
      <c r="CP250" s="115"/>
      <c r="CQ250" s="116"/>
      <c r="CR250" s="115"/>
      <c r="CS250" s="116"/>
      <c r="CT250" s="115"/>
      <c r="CU250" s="116"/>
      <c r="CV250" s="115"/>
      <c r="CW250" s="116"/>
      <c r="CX250" s="123"/>
      <c r="CY250" s="115"/>
      <c r="CZ250" s="115"/>
      <c r="DA250" s="124"/>
      <c r="DB250" s="115"/>
      <c r="DC250" s="116"/>
      <c r="DD250" s="125"/>
      <c r="DE250" s="115"/>
      <c r="DF250" s="115"/>
      <c r="DG250" s="146">
        <f t="shared" si="654"/>
        <v>0</v>
      </c>
      <c r="DH250" s="115"/>
      <c r="DI250" s="116"/>
      <c r="DJ250" s="115"/>
      <c r="DK250" s="124"/>
      <c r="DL250" s="124"/>
      <c r="DM250" s="124"/>
      <c r="DN250" s="116">
        <f t="shared" si="631"/>
        <v>47</v>
      </c>
      <c r="DO250" s="116">
        <f t="shared" si="631"/>
        <v>26738849.511729203</v>
      </c>
    </row>
    <row r="251" spans="1:119" s="37" customFormat="1" ht="30" customHeight="1" x14ac:dyDescent="0.25">
      <c r="A251" s="89"/>
      <c r="B251" s="109">
        <v>202</v>
      </c>
      <c r="C251" s="143" t="s">
        <v>599</v>
      </c>
      <c r="D251" s="111" t="s">
        <v>600</v>
      </c>
      <c r="E251" s="93">
        <v>24257</v>
      </c>
      <c r="F251" s="139">
        <v>2.64</v>
      </c>
      <c r="G251" s="131">
        <v>1</v>
      </c>
      <c r="H251" s="101"/>
      <c r="I251" s="101"/>
      <c r="J251" s="101"/>
      <c r="K251" s="214"/>
      <c r="L251" s="211">
        <v>1.4</v>
      </c>
      <c r="M251" s="211">
        <v>1.68</v>
      </c>
      <c r="N251" s="211">
        <v>2.23</v>
      </c>
      <c r="O251" s="212">
        <v>2.57</v>
      </c>
      <c r="P251" s="115">
        <v>0</v>
      </c>
      <c r="Q251" s="116">
        <f>(P251*$E251*$F251*$G251*$L251*$Q$13)</f>
        <v>0</v>
      </c>
      <c r="R251" s="115">
        <v>0</v>
      </c>
      <c r="S251" s="115"/>
      <c r="T251" s="115"/>
      <c r="U251" s="115"/>
      <c r="V251" s="115"/>
      <c r="W251" s="115"/>
      <c r="X251" s="115"/>
      <c r="Y251" s="116">
        <f>(X251*$E251*$F251*$G251*$L251*$Y$13)</f>
        <v>0</v>
      </c>
      <c r="Z251" s="116"/>
      <c r="AA251" s="116"/>
      <c r="AB251" s="115"/>
      <c r="AC251" s="115"/>
      <c r="AD251" s="115"/>
      <c r="AE251" s="116"/>
      <c r="AF251" s="115"/>
      <c r="AG251" s="115"/>
      <c r="AH251" s="115"/>
      <c r="AI251" s="116"/>
      <c r="AJ251" s="144"/>
      <c r="AK251" s="115"/>
      <c r="AL251" s="115"/>
      <c r="AM251" s="115"/>
      <c r="AN251" s="115"/>
      <c r="AO251" s="115"/>
      <c r="AP251" s="115"/>
      <c r="AQ251" s="115"/>
      <c r="AR251" s="121"/>
      <c r="AS251" s="116">
        <f>(AR251*$E251*$F251*$G251*$M251*$AS$13)</f>
        <v>0</v>
      </c>
      <c r="AT251" s="115"/>
      <c r="AU251" s="122"/>
      <c r="AV251" s="115"/>
      <c r="AW251" s="116"/>
      <c r="AX251" s="115"/>
      <c r="AY251" s="115"/>
      <c r="AZ251" s="115"/>
      <c r="BA251" s="116"/>
      <c r="BB251" s="115"/>
      <c r="BC251" s="116"/>
      <c r="BD251" s="115"/>
      <c r="BE251" s="116"/>
      <c r="BF251" s="115"/>
      <c r="BG251" s="116"/>
      <c r="BH251" s="115"/>
      <c r="BI251" s="116"/>
      <c r="BJ251" s="115"/>
      <c r="BK251" s="116"/>
      <c r="BL251" s="115"/>
      <c r="BM251" s="116"/>
      <c r="BN251" s="115"/>
      <c r="BO251" s="116"/>
      <c r="BP251" s="115"/>
      <c r="BQ251" s="116"/>
      <c r="BR251" s="115"/>
      <c r="BS251" s="116"/>
      <c r="BT251" s="115"/>
      <c r="BU251" s="116"/>
      <c r="BV251" s="115"/>
      <c r="BW251" s="124"/>
      <c r="BX251" s="115"/>
      <c r="BY251" s="116"/>
      <c r="BZ251" s="115"/>
      <c r="CA251" s="116"/>
      <c r="CB251" s="115"/>
      <c r="CC251" s="116"/>
      <c r="CD251" s="115"/>
      <c r="CE251" s="116"/>
      <c r="CF251" s="115"/>
      <c r="CG251" s="116"/>
      <c r="CH251" s="115"/>
      <c r="CI251" s="116"/>
      <c r="CJ251" s="115"/>
      <c r="CK251" s="116"/>
      <c r="CL251" s="115"/>
      <c r="CM251" s="115"/>
      <c r="CN251" s="115">
        <v>0</v>
      </c>
      <c r="CO251" s="116"/>
      <c r="CP251" s="115"/>
      <c r="CQ251" s="116"/>
      <c r="CR251" s="115"/>
      <c r="CS251" s="116"/>
      <c r="CT251" s="115"/>
      <c r="CU251" s="116"/>
      <c r="CV251" s="115"/>
      <c r="CW251" s="116"/>
      <c r="CX251" s="123"/>
      <c r="CY251" s="115"/>
      <c r="CZ251" s="115"/>
      <c r="DA251" s="124"/>
      <c r="DB251" s="115"/>
      <c r="DC251" s="116"/>
      <c r="DD251" s="125"/>
      <c r="DE251" s="115"/>
      <c r="DF251" s="115"/>
      <c r="DG251" s="146"/>
      <c r="DH251" s="115"/>
      <c r="DI251" s="116"/>
      <c r="DJ251" s="115"/>
      <c r="DK251" s="124"/>
      <c r="DL251" s="124"/>
      <c r="DM251" s="124"/>
      <c r="DN251" s="116">
        <f t="shared" si="631"/>
        <v>0</v>
      </c>
      <c r="DO251" s="116">
        <f t="shared" si="631"/>
        <v>0</v>
      </c>
    </row>
    <row r="252" spans="1:119" s="37" customFormat="1" ht="30" customHeight="1" x14ac:dyDescent="0.25">
      <c r="A252" s="89"/>
      <c r="B252" s="109">
        <v>203</v>
      </c>
      <c r="C252" s="143" t="s">
        <v>601</v>
      </c>
      <c r="D252" s="111" t="s">
        <v>602</v>
      </c>
      <c r="E252" s="93">
        <v>24257</v>
      </c>
      <c r="F252" s="139">
        <v>19.75</v>
      </c>
      <c r="G252" s="131">
        <v>1</v>
      </c>
      <c r="H252" s="101"/>
      <c r="I252" s="101"/>
      <c r="J252" s="101"/>
      <c r="K252" s="214"/>
      <c r="L252" s="211">
        <v>1.4</v>
      </c>
      <c r="M252" s="211">
        <v>1.68</v>
      </c>
      <c r="N252" s="211">
        <v>2.23</v>
      </c>
      <c r="O252" s="212">
        <v>2.57</v>
      </c>
      <c r="P252" s="115">
        <v>0</v>
      </c>
      <c r="Q252" s="116">
        <f>(P252*$E252*$F252*$G252*$L252*$Q$13)</f>
        <v>0</v>
      </c>
      <c r="R252" s="115">
        <v>0</v>
      </c>
      <c r="S252" s="115"/>
      <c r="T252" s="115"/>
      <c r="U252" s="116"/>
      <c r="V252" s="115"/>
      <c r="W252" s="116"/>
      <c r="X252" s="115"/>
      <c r="Y252" s="116">
        <f>(X252*$E252*$F252*$G252*$L252*$Y$13)</f>
        <v>0</v>
      </c>
      <c r="Z252" s="116"/>
      <c r="AA252" s="116"/>
      <c r="AB252" s="115"/>
      <c r="AC252" s="116"/>
      <c r="AD252" s="115"/>
      <c r="AE252" s="116"/>
      <c r="AF252" s="115"/>
      <c r="AG252" s="116"/>
      <c r="AH252" s="115"/>
      <c r="AI252" s="116"/>
      <c r="AJ252" s="144"/>
      <c r="AK252" s="116"/>
      <c r="AL252" s="115"/>
      <c r="AM252" s="116"/>
      <c r="AN252" s="115"/>
      <c r="AO252" s="115"/>
      <c r="AP252" s="115"/>
      <c r="AQ252" s="116"/>
      <c r="AR252" s="121"/>
      <c r="AS252" s="116">
        <f>(AR252*$E252*$F252*$G252*$M252*$AS$13)</f>
        <v>0</v>
      </c>
      <c r="AT252" s="115"/>
      <c r="AU252" s="122"/>
      <c r="AV252" s="115"/>
      <c r="AW252" s="116"/>
      <c r="AX252" s="115"/>
      <c r="AY252" s="115"/>
      <c r="AZ252" s="115"/>
      <c r="BA252" s="116"/>
      <c r="BB252" s="115"/>
      <c r="BC252" s="116"/>
      <c r="BD252" s="115"/>
      <c r="BE252" s="116"/>
      <c r="BF252" s="115"/>
      <c r="BG252" s="116"/>
      <c r="BH252" s="115"/>
      <c r="BI252" s="116"/>
      <c r="BJ252" s="115"/>
      <c r="BK252" s="116"/>
      <c r="BL252" s="115"/>
      <c r="BM252" s="116"/>
      <c r="BN252" s="115"/>
      <c r="BO252" s="116"/>
      <c r="BP252" s="115"/>
      <c r="BQ252" s="116"/>
      <c r="BR252" s="115"/>
      <c r="BS252" s="116"/>
      <c r="BT252" s="115"/>
      <c r="BU252" s="116"/>
      <c r="BV252" s="115"/>
      <c r="BW252" s="124"/>
      <c r="BX252" s="115"/>
      <c r="BY252" s="116"/>
      <c r="BZ252" s="115"/>
      <c r="CA252" s="116"/>
      <c r="CB252" s="115"/>
      <c r="CC252" s="116"/>
      <c r="CD252" s="115"/>
      <c r="CE252" s="116"/>
      <c r="CF252" s="115"/>
      <c r="CG252" s="116"/>
      <c r="CH252" s="115"/>
      <c r="CI252" s="116"/>
      <c r="CJ252" s="115"/>
      <c r="CK252" s="116"/>
      <c r="CL252" s="115"/>
      <c r="CM252" s="116"/>
      <c r="CN252" s="115">
        <v>0</v>
      </c>
      <c r="CO252" s="116"/>
      <c r="CP252" s="115"/>
      <c r="CQ252" s="116"/>
      <c r="CR252" s="115"/>
      <c r="CS252" s="116"/>
      <c r="CT252" s="115"/>
      <c r="CU252" s="116"/>
      <c r="CV252" s="115"/>
      <c r="CW252" s="116"/>
      <c r="CX252" s="123"/>
      <c r="CY252" s="115"/>
      <c r="CZ252" s="115"/>
      <c r="DA252" s="124"/>
      <c r="DB252" s="115"/>
      <c r="DC252" s="116"/>
      <c r="DD252" s="125"/>
      <c r="DE252" s="115"/>
      <c r="DF252" s="115"/>
      <c r="DG252" s="116"/>
      <c r="DH252" s="115"/>
      <c r="DI252" s="116"/>
      <c r="DJ252" s="115"/>
      <c r="DK252" s="124"/>
      <c r="DL252" s="124"/>
      <c r="DM252" s="124"/>
      <c r="DN252" s="116">
        <f t="shared" si="631"/>
        <v>0</v>
      </c>
      <c r="DO252" s="116">
        <f t="shared" si="631"/>
        <v>0</v>
      </c>
    </row>
    <row r="253" spans="1:119" s="37" customFormat="1" ht="30" customHeight="1" x14ac:dyDescent="0.25">
      <c r="A253" s="89"/>
      <c r="B253" s="109">
        <v>204</v>
      </c>
      <c r="C253" s="110" t="s">
        <v>603</v>
      </c>
      <c r="D253" s="210" t="s">
        <v>604</v>
      </c>
      <c r="E253" s="93">
        <v>24257</v>
      </c>
      <c r="F253" s="207">
        <v>23.41</v>
      </c>
      <c r="G253" s="131">
        <v>1</v>
      </c>
      <c r="H253" s="101"/>
      <c r="I253" s="101"/>
      <c r="J253" s="101"/>
      <c r="K253" s="145">
        <v>0.59050000000000002</v>
      </c>
      <c r="L253" s="211">
        <v>1.4</v>
      </c>
      <c r="M253" s="211">
        <v>1.68</v>
      </c>
      <c r="N253" s="211">
        <v>2.23</v>
      </c>
      <c r="O253" s="212">
        <v>2.57</v>
      </c>
      <c r="P253" s="115">
        <v>1</v>
      </c>
      <c r="Q253" s="146">
        <f>(P253*$E253*$F253*((1-$K253)+$K253*$L253*$Q$13*$G253))</f>
        <v>748928.73070189997</v>
      </c>
      <c r="R253" s="115"/>
      <c r="S253" s="115"/>
      <c r="T253" s="115"/>
      <c r="U253" s="146">
        <f>(T253*$E253*$F253*((1-$K253)+$K253*$L253*$U$13*G253))</f>
        <v>0</v>
      </c>
      <c r="V253" s="115"/>
      <c r="W253" s="146">
        <f>(V253*$E253*$F253*((1-$K253)+$K253*$L253*$W$13*G253))</f>
        <v>0</v>
      </c>
      <c r="X253" s="115"/>
      <c r="Y253" s="146">
        <f>(X253*$E253*$F253*((1-$K253)+$K253*$L253*$Y$13*G253))</f>
        <v>0</v>
      </c>
      <c r="Z253" s="146"/>
      <c r="AA253" s="146"/>
      <c r="AB253" s="115"/>
      <c r="AC253" s="146">
        <f>(AB253*$E253*$F253*((1-$K253)+$K253*$L253*$AC$13*G253))</f>
        <v>0</v>
      </c>
      <c r="AD253" s="115"/>
      <c r="AE253" s="116"/>
      <c r="AF253" s="115"/>
      <c r="AG253" s="146">
        <f>(AF253*$E253*$F253*((1-$K253)+$K253*$L253*$AG$13*G253))</f>
        <v>0</v>
      </c>
      <c r="AH253" s="115"/>
      <c r="AI253" s="116"/>
      <c r="AJ253" s="144"/>
      <c r="AK253" s="146">
        <f>(AJ253*$E253*$F253*((1-$K253)+$K253*$L253*$AK$13*G253))</f>
        <v>0</v>
      </c>
      <c r="AL253" s="115"/>
      <c r="AM253" s="146">
        <f>(AL253*$E253*$F253*((1-$K253)+$K253*$L253*$AM$13*G253))</f>
        <v>0</v>
      </c>
      <c r="AN253" s="115"/>
      <c r="AO253" s="146">
        <f>(AN253*$E253*$F253*((1-$K253)+$K253*$L253*$AO$13*G253))</f>
        <v>0</v>
      </c>
      <c r="AP253" s="115"/>
      <c r="AQ253" s="146">
        <f>(AP253*$E253*$F253*((1-$K253)+$K253*$M253*$AQ$13*G253))</f>
        <v>0</v>
      </c>
      <c r="AR253" s="121"/>
      <c r="AS253" s="146">
        <f>(AR253*$E253*$F253*((1-$K253)+$K253*$M253*$AS$13*G253))</f>
        <v>0</v>
      </c>
      <c r="AT253" s="115"/>
      <c r="AU253" s="146">
        <f>(AT253*$E253*$F253*((1-$K253)+$K253*$M253*$AU$13*G253))</f>
        <v>0</v>
      </c>
      <c r="AV253" s="115"/>
      <c r="AW253" s="116"/>
      <c r="AX253" s="115"/>
      <c r="AY253" s="115"/>
      <c r="AZ253" s="115"/>
      <c r="BA253" s="116"/>
      <c r="BB253" s="115"/>
      <c r="BC253" s="116"/>
      <c r="BD253" s="115"/>
      <c r="BE253" s="116"/>
      <c r="BF253" s="115"/>
      <c r="BG253" s="116"/>
      <c r="BH253" s="115"/>
      <c r="BI253" s="116"/>
      <c r="BJ253" s="115"/>
      <c r="BK253" s="116"/>
      <c r="BL253" s="115"/>
      <c r="BM253" s="116"/>
      <c r="BN253" s="115"/>
      <c r="BO253" s="116"/>
      <c r="BP253" s="115"/>
      <c r="BQ253" s="116"/>
      <c r="BR253" s="115"/>
      <c r="BS253" s="116"/>
      <c r="BT253" s="115"/>
      <c r="BU253" s="116"/>
      <c r="BV253" s="115"/>
      <c r="BW253" s="124"/>
      <c r="BX253" s="115"/>
      <c r="BY253" s="116"/>
      <c r="BZ253" s="115"/>
      <c r="CA253" s="116"/>
      <c r="CB253" s="115"/>
      <c r="CC253" s="116"/>
      <c r="CD253" s="115"/>
      <c r="CE253" s="116"/>
      <c r="CF253" s="115"/>
      <c r="CG253" s="116"/>
      <c r="CH253" s="115"/>
      <c r="CI253" s="116"/>
      <c r="CJ253" s="115"/>
      <c r="CK253" s="116"/>
      <c r="CL253" s="115"/>
      <c r="CM253" s="116"/>
      <c r="CN253" s="115"/>
      <c r="CO253" s="116"/>
      <c r="CP253" s="115"/>
      <c r="CQ253" s="116"/>
      <c r="CR253" s="115"/>
      <c r="CS253" s="116"/>
      <c r="CT253" s="115"/>
      <c r="CU253" s="116"/>
      <c r="CV253" s="115"/>
      <c r="CW253" s="116"/>
      <c r="CX253" s="123"/>
      <c r="CY253" s="115"/>
      <c r="CZ253" s="115"/>
      <c r="DA253" s="124"/>
      <c r="DB253" s="115"/>
      <c r="DC253" s="116"/>
      <c r="DD253" s="125"/>
      <c r="DE253" s="115"/>
      <c r="DF253" s="115"/>
      <c r="DG253" s="116"/>
      <c r="DH253" s="115"/>
      <c r="DI253" s="116"/>
      <c r="DJ253" s="115"/>
      <c r="DK253" s="124"/>
      <c r="DL253" s="124"/>
      <c r="DM253" s="124"/>
      <c r="DN253" s="116">
        <f t="shared" si="631"/>
        <v>1</v>
      </c>
      <c r="DO253" s="116">
        <f t="shared" si="631"/>
        <v>748928.73070189997</v>
      </c>
    </row>
    <row r="254" spans="1:119" s="37" customFormat="1" ht="15.75" customHeight="1" x14ac:dyDescent="0.25">
      <c r="A254" s="102">
        <v>20</v>
      </c>
      <c r="B254" s="134"/>
      <c r="C254" s="135"/>
      <c r="D254" s="153" t="s">
        <v>605</v>
      </c>
      <c r="E254" s="103">
        <v>24257</v>
      </c>
      <c r="F254" s="136">
        <v>0.87</v>
      </c>
      <c r="G254" s="104"/>
      <c r="H254" s="101"/>
      <c r="I254" s="101"/>
      <c r="J254" s="101"/>
      <c r="K254" s="105"/>
      <c r="L254" s="106">
        <v>1.4</v>
      </c>
      <c r="M254" s="106">
        <v>1.68</v>
      </c>
      <c r="N254" s="106">
        <v>2.23</v>
      </c>
      <c r="O254" s="107">
        <v>2.57</v>
      </c>
      <c r="P254" s="100">
        <f>SUM(P255:P264)</f>
        <v>906</v>
      </c>
      <c r="Q254" s="100">
        <f t="shared" ref="Q254:CB254" si="656">SUM(Q255:Q264)</f>
        <v>36369519.488399997</v>
      </c>
      <c r="R254" s="100">
        <f t="shared" si="656"/>
        <v>7</v>
      </c>
      <c r="S254" s="100">
        <f t="shared" si="656"/>
        <v>227870.258</v>
      </c>
      <c r="T254" s="100">
        <f t="shared" si="656"/>
        <v>17</v>
      </c>
      <c r="U254" s="100">
        <f t="shared" si="656"/>
        <v>585773.26939599996</v>
      </c>
      <c r="V254" s="100">
        <f t="shared" si="656"/>
        <v>0</v>
      </c>
      <c r="W254" s="100">
        <f t="shared" si="656"/>
        <v>0</v>
      </c>
      <c r="X254" s="100">
        <f t="shared" si="656"/>
        <v>0</v>
      </c>
      <c r="Y254" s="100">
        <f t="shared" si="656"/>
        <v>0</v>
      </c>
      <c r="Z254" s="100"/>
      <c r="AA254" s="100"/>
      <c r="AB254" s="100">
        <f t="shared" si="656"/>
        <v>0</v>
      </c>
      <c r="AC254" s="100">
        <f t="shared" si="656"/>
        <v>0</v>
      </c>
      <c r="AD254" s="100">
        <f t="shared" si="656"/>
        <v>0</v>
      </c>
      <c r="AE254" s="100">
        <f t="shared" si="656"/>
        <v>0</v>
      </c>
      <c r="AF254" s="100">
        <f t="shared" si="656"/>
        <v>0</v>
      </c>
      <c r="AG254" s="100">
        <f t="shared" si="656"/>
        <v>0</v>
      </c>
      <c r="AH254" s="100">
        <f t="shared" si="656"/>
        <v>0</v>
      </c>
      <c r="AI254" s="100">
        <f t="shared" si="656"/>
        <v>0</v>
      </c>
      <c r="AJ254" s="100">
        <f t="shared" si="656"/>
        <v>1121</v>
      </c>
      <c r="AK254" s="100">
        <f t="shared" si="656"/>
        <v>32104304.447599996</v>
      </c>
      <c r="AL254" s="100">
        <f t="shared" si="656"/>
        <v>0</v>
      </c>
      <c r="AM254" s="100">
        <f t="shared" si="656"/>
        <v>0</v>
      </c>
      <c r="AN254" s="100">
        <f t="shared" si="656"/>
        <v>0</v>
      </c>
      <c r="AO254" s="100">
        <f t="shared" si="656"/>
        <v>0</v>
      </c>
      <c r="AP254" s="100">
        <f t="shared" si="656"/>
        <v>0</v>
      </c>
      <c r="AQ254" s="100">
        <f t="shared" si="656"/>
        <v>0</v>
      </c>
      <c r="AR254" s="100">
        <f t="shared" si="656"/>
        <v>1</v>
      </c>
      <c r="AS254" s="100">
        <f t="shared" si="656"/>
        <v>51917.742239999992</v>
      </c>
      <c r="AT254" s="100">
        <f t="shared" si="656"/>
        <v>25</v>
      </c>
      <c r="AU254" s="100">
        <f t="shared" si="656"/>
        <v>928732.61040000012</v>
      </c>
      <c r="AV254" s="100">
        <f t="shared" si="656"/>
        <v>0</v>
      </c>
      <c r="AW254" s="100">
        <f t="shared" si="656"/>
        <v>0</v>
      </c>
      <c r="AX254" s="100">
        <f t="shared" si="656"/>
        <v>0</v>
      </c>
      <c r="AY254" s="100">
        <f t="shared" si="656"/>
        <v>0</v>
      </c>
      <c r="AZ254" s="100">
        <f t="shared" si="656"/>
        <v>0</v>
      </c>
      <c r="BA254" s="100">
        <f t="shared" si="656"/>
        <v>0</v>
      </c>
      <c r="BB254" s="100">
        <f t="shared" si="656"/>
        <v>0</v>
      </c>
      <c r="BC254" s="100">
        <f t="shared" si="656"/>
        <v>0</v>
      </c>
      <c r="BD254" s="100">
        <f t="shared" si="656"/>
        <v>0</v>
      </c>
      <c r="BE254" s="100">
        <f t="shared" si="656"/>
        <v>0</v>
      </c>
      <c r="BF254" s="100">
        <f t="shared" si="656"/>
        <v>0</v>
      </c>
      <c r="BG254" s="100">
        <f t="shared" si="656"/>
        <v>0</v>
      </c>
      <c r="BH254" s="100">
        <f t="shared" si="656"/>
        <v>18</v>
      </c>
      <c r="BI254" s="100">
        <f t="shared" si="656"/>
        <v>344759.88959999999</v>
      </c>
      <c r="BJ254" s="100">
        <f t="shared" si="656"/>
        <v>0</v>
      </c>
      <c r="BK254" s="100">
        <f t="shared" si="656"/>
        <v>0</v>
      </c>
      <c r="BL254" s="100">
        <f t="shared" si="656"/>
        <v>0</v>
      </c>
      <c r="BM254" s="100">
        <f t="shared" si="656"/>
        <v>0</v>
      </c>
      <c r="BN254" s="100">
        <f t="shared" si="656"/>
        <v>0</v>
      </c>
      <c r="BO254" s="100">
        <f t="shared" si="656"/>
        <v>0</v>
      </c>
      <c r="BP254" s="100">
        <f t="shared" si="656"/>
        <v>38</v>
      </c>
      <c r="BQ254" s="100">
        <f t="shared" si="656"/>
        <v>825630.65760000004</v>
      </c>
      <c r="BR254" s="100">
        <f t="shared" si="656"/>
        <v>11</v>
      </c>
      <c r="BS254" s="100">
        <f t="shared" si="656"/>
        <v>226294.52327999996</v>
      </c>
      <c r="BT254" s="100">
        <f t="shared" si="656"/>
        <v>11</v>
      </c>
      <c r="BU254" s="100">
        <f t="shared" si="656"/>
        <v>354540.31199999992</v>
      </c>
      <c r="BV254" s="100">
        <f t="shared" si="656"/>
        <v>12</v>
      </c>
      <c r="BW254" s="100">
        <f t="shared" si="656"/>
        <v>408821.65631999989</v>
      </c>
      <c r="BX254" s="100">
        <f t="shared" si="656"/>
        <v>10</v>
      </c>
      <c r="BY254" s="100">
        <f t="shared" si="656"/>
        <v>241114.57999999996</v>
      </c>
      <c r="BZ254" s="100">
        <f t="shared" si="656"/>
        <v>0</v>
      </c>
      <c r="CA254" s="100">
        <f t="shared" si="656"/>
        <v>0</v>
      </c>
      <c r="CB254" s="100">
        <f t="shared" si="656"/>
        <v>0</v>
      </c>
      <c r="CC254" s="100">
        <f t="shared" ref="CC254:DO254" si="657">SUM(CC255:CC264)</f>
        <v>0</v>
      </c>
      <c r="CD254" s="100">
        <f t="shared" si="657"/>
        <v>1</v>
      </c>
      <c r="CE254" s="100">
        <f t="shared" si="657"/>
        <v>28933.749599999996</v>
      </c>
      <c r="CF254" s="100">
        <f t="shared" si="657"/>
        <v>0</v>
      </c>
      <c r="CG254" s="100">
        <f t="shared" si="657"/>
        <v>0</v>
      </c>
      <c r="CH254" s="100">
        <f t="shared" si="657"/>
        <v>0</v>
      </c>
      <c r="CI254" s="100">
        <f t="shared" si="657"/>
        <v>0</v>
      </c>
      <c r="CJ254" s="100">
        <f t="shared" si="657"/>
        <v>0</v>
      </c>
      <c r="CK254" s="100">
        <f t="shared" si="657"/>
        <v>0</v>
      </c>
      <c r="CL254" s="100">
        <f t="shared" si="657"/>
        <v>20</v>
      </c>
      <c r="CM254" s="100">
        <f t="shared" si="657"/>
        <v>319222.11999999994</v>
      </c>
      <c r="CN254" s="100">
        <f t="shared" si="657"/>
        <v>7</v>
      </c>
      <c r="CO254" s="100">
        <f t="shared" si="657"/>
        <v>107890.28459999998</v>
      </c>
      <c r="CP254" s="100">
        <f t="shared" si="657"/>
        <v>13</v>
      </c>
      <c r="CQ254" s="100">
        <f t="shared" si="657"/>
        <v>272697.19399999996</v>
      </c>
      <c r="CR254" s="100">
        <f t="shared" si="657"/>
        <v>102</v>
      </c>
      <c r="CS254" s="100">
        <f t="shared" si="657"/>
        <v>2707954.452</v>
      </c>
      <c r="CT254" s="100">
        <f t="shared" si="657"/>
        <v>10</v>
      </c>
      <c r="CU254" s="100">
        <f t="shared" si="657"/>
        <v>290560.04879999999</v>
      </c>
      <c r="CV254" s="100">
        <f t="shared" si="657"/>
        <v>0</v>
      </c>
      <c r="CW254" s="100">
        <f t="shared" si="657"/>
        <v>0</v>
      </c>
      <c r="CX254" s="100">
        <f t="shared" si="657"/>
        <v>1125</v>
      </c>
      <c r="CY254" s="100">
        <f t="shared" si="657"/>
        <v>37702061.28864</v>
      </c>
      <c r="CZ254" s="100">
        <f t="shared" si="657"/>
        <v>0</v>
      </c>
      <c r="DA254" s="100">
        <f t="shared" si="657"/>
        <v>0</v>
      </c>
      <c r="DB254" s="100">
        <f t="shared" si="657"/>
        <v>0</v>
      </c>
      <c r="DC254" s="100">
        <f t="shared" si="657"/>
        <v>0</v>
      </c>
      <c r="DD254" s="100">
        <f t="shared" si="657"/>
        <v>6</v>
      </c>
      <c r="DE254" s="100">
        <f t="shared" si="657"/>
        <v>132850.73759999999</v>
      </c>
      <c r="DF254" s="100">
        <f t="shared" si="657"/>
        <v>3</v>
      </c>
      <c r="DG254" s="100">
        <f t="shared" si="657"/>
        <v>67240.40399999998</v>
      </c>
      <c r="DH254" s="100">
        <f t="shared" si="657"/>
        <v>2</v>
      </c>
      <c r="DI254" s="100">
        <f t="shared" si="657"/>
        <v>52794.875360000005</v>
      </c>
      <c r="DJ254" s="100">
        <f t="shared" si="657"/>
        <v>12</v>
      </c>
      <c r="DK254" s="100">
        <f t="shared" si="657"/>
        <v>356587.60279999994</v>
      </c>
      <c r="DL254" s="100">
        <f t="shared" si="657"/>
        <v>0</v>
      </c>
      <c r="DM254" s="100">
        <f t="shared" si="657"/>
        <v>0</v>
      </c>
      <c r="DN254" s="100">
        <f t="shared" si="657"/>
        <v>3478</v>
      </c>
      <c r="DO254" s="100">
        <f t="shared" si="657"/>
        <v>114708072.19223601</v>
      </c>
    </row>
    <row r="255" spans="1:119" s="37" customFormat="1" ht="45" customHeight="1" x14ac:dyDescent="0.25">
      <c r="A255" s="89"/>
      <c r="B255" s="109">
        <v>205</v>
      </c>
      <c r="C255" s="110" t="s">
        <v>606</v>
      </c>
      <c r="D255" s="152" t="s">
        <v>607</v>
      </c>
      <c r="E255" s="93">
        <v>24257</v>
      </c>
      <c r="F255" s="112">
        <v>0.66</v>
      </c>
      <c r="G255" s="131">
        <v>1</v>
      </c>
      <c r="H255" s="101"/>
      <c r="I255" s="101"/>
      <c r="J255" s="101"/>
      <c r="K255" s="65"/>
      <c r="L255" s="113">
        <v>1.4</v>
      </c>
      <c r="M255" s="113">
        <v>1.68</v>
      </c>
      <c r="N255" s="113">
        <v>2.23</v>
      </c>
      <c r="O255" s="114">
        <v>2.57</v>
      </c>
      <c r="P255" s="115">
        <v>16</v>
      </c>
      <c r="Q255" s="116">
        <f t="shared" ref="Q255:Q260" si="658">(P255*$E255*$F255*$G255*$L255*$Q$13)</f>
        <v>394477.03680000006</v>
      </c>
      <c r="R255" s="115">
        <v>0</v>
      </c>
      <c r="S255" s="115">
        <f t="shared" ref="S255:S261" si="659">(R255*$E255*$F255*$G255*$L255*$S$13)</f>
        <v>0</v>
      </c>
      <c r="T255" s="115">
        <v>0</v>
      </c>
      <c r="U255" s="116">
        <f t="shared" ref="U255:U261" si="660">(T255*$E255*$F255*$G255*$L255*$U$13)</f>
        <v>0</v>
      </c>
      <c r="V255" s="115"/>
      <c r="W255" s="116">
        <f t="shared" ref="W255:W261" si="661">(V255*$E255*$F255*$G255*$L255*$W$13)</f>
        <v>0</v>
      </c>
      <c r="X255" s="115">
        <v>0</v>
      </c>
      <c r="Y255" s="116">
        <f t="shared" ref="Y255:Y261" si="662">(X255*$E255*$F255*$G255*$L255*$Y$13)</f>
        <v>0</v>
      </c>
      <c r="Z255" s="116"/>
      <c r="AA255" s="116"/>
      <c r="AB255" s="115"/>
      <c r="AC255" s="116">
        <f t="shared" ref="AC255:AC261" si="663">(AB255*$E255*$F255*$G255*$L255*$AC$13)</f>
        <v>0</v>
      </c>
      <c r="AD255" s="115"/>
      <c r="AE255" s="116"/>
      <c r="AF255" s="115"/>
      <c r="AG255" s="116">
        <f t="shared" ref="AG255:AG261" si="664">(AF255*$E255*$F255*$G255*$L255*$AG$13)</f>
        <v>0</v>
      </c>
      <c r="AH255" s="115"/>
      <c r="AI255" s="116"/>
      <c r="AJ255" s="144">
        <v>20</v>
      </c>
      <c r="AK255" s="116">
        <f t="shared" ref="AK255:AK261" si="665">(AJ255*$E255*$F255*$G255*$L255*$AK$13)</f>
        <v>493096.29600000003</v>
      </c>
      <c r="AL255" s="115"/>
      <c r="AM255" s="116">
        <f t="shared" ref="AM255:AM261" si="666">(AL255*$E255*$F255*$G255*$L255*$AM$13)</f>
        <v>0</v>
      </c>
      <c r="AN255" s="115"/>
      <c r="AO255" s="115">
        <f t="shared" ref="AO255:AO261" si="667">(AN255*$E255*$F255*$G255*$L255*$AO$13)</f>
        <v>0</v>
      </c>
      <c r="AP255" s="115"/>
      <c r="AQ255" s="116">
        <f t="shared" ref="AQ255:AQ261" si="668">(AP255*$E255*$F255*$G255*$M255*$AQ$13)</f>
        <v>0</v>
      </c>
      <c r="AR255" s="123">
        <v>0</v>
      </c>
      <c r="AS255" s="116">
        <f t="shared" ref="AS255:AS261" si="669">(AR255*$E255*$F255*$G255*$M255*$AS$13)</f>
        <v>0</v>
      </c>
      <c r="AT255" s="115">
        <v>0</v>
      </c>
      <c r="AU255" s="122">
        <f t="shared" ref="AU255:AU261" si="670">(AT255*$E255*$F255*$G255*$M255*$AU$13)</f>
        <v>0</v>
      </c>
      <c r="AV255" s="115"/>
      <c r="AW255" s="116">
        <f t="shared" ref="AW255:AW264" si="671">(AV255*$E255*$F255*$G255*$L255*$AW$13)</f>
        <v>0</v>
      </c>
      <c r="AX255" s="115">
        <v>0</v>
      </c>
      <c r="AY255" s="115">
        <f t="shared" ref="AY255:AY264" si="672">(AX255*$E255*$F255*$G255*$L255*$AY$13)</f>
        <v>0</v>
      </c>
      <c r="AZ255" s="115"/>
      <c r="BA255" s="116">
        <f t="shared" ref="BA255:BA263" si="673">(AZ255*$E255*$F255*$G255*$L255*$BA$13)</f>
        <v>0</v>
      </c>
      <c r="BB255" s="115">
        <v>0</v>
      </c>
      <c r="BC255" s="116">
        <f t="shared" ref="BC255:BC261" si="674">(BB255*$E255*$F255*$G255*$L255*$BC$13)</f>
        <v>0</v>
      </c>
      <c r="BD255" s="115">
        <v>0</v>
      </c>
      <c r="BE255" s="116">
        <f t="shared" ref="BE255:BE263" si="675">(BD255*$E255*$F255*$G255*$L255*$BE$13)</f>
        <v>0</v>
      </c>
      <c r="BF255" s="115">
        <v>0</v>
      </c>
      <c r="BG255" s="116">
        <f t="shared" ref="BG255:BG261" si="676">(BF255*$E255*$F255*$G255*$L255*$BG$13)</f>
        <v>0</v>
      </c>
      <c r="BH255" s="115"/>
      <c r="BI255" s="116">
        <f t="shared" ref="BI255:BI261" si="677">(BH255*$E255*$F255*$G255*$L255*$BI$13)</f>
        <v>0</v>
      </c>
      <c r="BJ255" s="115"/>
      <c r="BK255" s="116">
        <f t="shared" ref="BK255:BK261" si="678">(BJ255*$E255*$F255*$G255*$M255*$BK$13)</f>
        <v>0</v>
      </c>
      <c r="BL255" s="115">
        <v>0</v>
      </c>
      <c r="BM255" s="116">
        <f t="shared" ref="BM255:BM261" si="679">(BL255*$E255*$F255*$G255*$M255*$BM$13)</f>
        <v>0</v>
      </c>
      <c r="BN255" s="115">
        <v>0</v>
      </c>
      <c r="BO255" s="116">
        <f t="shared" ref="BO255:BO261" si="680">(BN255*$E255*$F255*$G255*$M255*$BO$13)</f>
        <v>0</v>
      </c>
      <c r="BP255" s="115">
        <v>0</v>
      </c>
      <c r="BQ255" s="116">
        <f t="shared" ref="BQ255:BQ261" si="681">(BP255*$E255*$F255*$G255*$M255*$BQ$13)</f>
        <v>0</v>
      </c>
      <c r="BR255" s="115"/>
      <c r="BS255" s="116">
        <f t="shared" ref="BS255:BS261" si="682">(BR255*$E255*$F255*$G255*$M255*$BS$13)</f>
        <v>0</v>
      </c>
      <c r="BT255" s="115">
        <v>0</v>
      </c>
      <c r="BU255" s="116">
        <f t="shared" ref="BU255:BU261" si="683">(BT255*$E255*$F255*$G255*$M255*$BU$13)</f>
        <v>0</v>
      </c>
      <c r="BV255" s="115">
        <v>0</v>
      </c>
      <c r="BW255" s="124">
        <f t="shared" ref="BW255:BW261" si="684">(BV255*$E255*$F255*$G255*$M255*$BW$13)</f>
        <v>0</v>
      </c>
      <c r="BX255" s="115">
        <v>0</v>
      </c>
      <c r="BY255" s="116">
        <f t="shared" ref="BY255:BY261" si="685">(BX255*$E255*$F255*$G255*$L255*$BY$13)</f>
        <v>0</v>
      </c>
      <c r="BZ255" s="115">
        <v>0</v>
      </c>
      <c r="CA255" s="116">
        <f t="shared" ref="CA255:CA261" si="686">(BZ255*$E255*$F255*$G255*$L255*$CA$13)</f>
        <v>0</v>
      </c>
      <c r="CB255" s="115">
        <v>0</v>
      </c>
      <c r="CC255" s="116">
        <f t="shared" ref="CC255:CC261" si="687">(CB255*$E255*$F255*$G255*$L255*$CC$13)</f>
        <v>0</v>
      </c>
      <c r="CD255" s="115">
        <v>0</v>
      </c>
      <c r="CE255" s="116">
        <f t="shared" ref="CE255:CE261" si="688">(CD255*$E255*$F255*$G255*$M255*$CE$13)</f>
        <v>0</v>
      </c>
      <c r="CF255" s="115"/>
      <c r="CG255" s="116">
        <f t="shared" ref="CG255:CG264" si="689">(CF255*$E255*$F255*$G255*$L255*$CG$13)</f>
        <v>0</v>
      </c>
      <c r="CH255" s="115"/>
      <c r="CI255" s="116">
        <f t="shared" ref="CI255:CI261" si="690">(CH255*$E255*$F255*$G255*$L255*$CI$13)</f>
        <v>0</v>
      </c>
      <c r="CJ255" s="115"/>
      <c r="CK255" s="116">
        <f>(CJ255*$E255*$F255*$G255*$L255*$CK$13)</f>
        <v>0</v>
      </c>
      <c r="CL255" s="115">
        <v>0</v>
      </c>
      <c r="CM255" s="116">
        <f t="shared" ref="CM255:CM261" si="691">(CL255*$E255*$F255*$G255*$L255*$CM$13)</f>
        <v>0</v>
      </c>
      <c r="CN255" s="115">
        <v>0</v>
      </c>
      <c r="CO255" s="116">
        <f t="shared" ref="CO255:CO261" si="692">(CN255*$E255*$F255*$G255*$L255*$CO$13)</f>
        <v>0</v>
      </c>
      <c r="CP255" s="115">
        <v>0</v>
      </c>
      <c r="CQ255" s="116">
        <f t="shared" ref="CQ255:CQ261" si="693">(CP255*$E255*$F255*$G255*$L255*$CQ$13)</f>
        <v>0</v>
      </c>
      <c r="CR255" s="115">
        <v>1</v>
      </c>
      <c r="CS255" s="116">
        <f t="shared" ref="CS255:CS261" si="694">(CR255*$E255*$F255*$G255*$M255*$CS$13)</f>
        <v>26896.161599999999</v>
      </c>
      <c r="CT255" s="115">
        <v>0</v>
      </c>
      <c r="CU255" s="116">
        <f t="shared" ref="CU255:CU261" si="695">(CT255*$E255*$F255*$G255*$M255*$CU$13)</f>
        <v>0</v>
      </c>
      <c r="CV255" s="115">
        <v>0</v>
      </c>
      <c r="CW255" s="116">
        <f t="shared" ref="CW255:CW261" si="696">(CV255*$E255*$F255*$G255*$M255*$CW$13)</f>
        <v>0</v>
      </c>
      <c r="CX255" s="123">
        <v>2</v>
      </c>
      <c r="CY255" s="115">
        <f t="shared" ref="CY255:CY261" si="697">(CX255*$E255*$F255*$G255*$M255*$CY$13)</f>
        <v>48413.090880000003</v>
      </c>
      <c r="CZ255" s="115">
        <v>0</v>
      </c>
      <c r="DA255" s="124">
        <f t="shared" ref="DA255:DA264" si="698">(CZ255*$E255*$F255*$G255*$M255*$DA$13)</f>
        <v>0</v>
      </c>
      <c r="DB255" s="115">
        <v>0</v>
      </c>
      <c r="DC255" s="116">
        <f t="shared" ref="DC255:DC261" si="699">(DB255*$E255*$F255*$G255*$M255*$DC$13)</f>
        <v>0</v>
      </c>
      <c r="DD255" s="125"/>
      <c r="DE255" s="115">
        <f t="shared" ref="DE255:DE261" si="700">(DD255*$E255*$F255*$G255*$M255*$DE$13)</f>
        <v>0</v>
      </c>
      <c r="DF255" s="115">
        <v>0</v>
      </c>
      <c r="DG255" s="116">
        <f t="shared" ref="DG255:DG261" si="701">(DF255*$E255*$F255*$G255*$M255*$DG$13)</f>
        <v>0</v>
      </c>
      <c r="DH255" s="115"/>
      <c r="DI255" s="116">
        <f t="shared" ref="DI255:DI261" si="702">(DH255*$E255*$F255*$G255*$N255*$DI$13)</f>
        <v>0</v>
      </c>
      <c r="DJ255" s="115">
        <v>0</v>
      </c>
      <c r="DK255" s="124">
        <f t="shared" ref="DK255:DK261" si="703">(DJ255*$E255*$F255*$G255*$O255*$DK$13)</f>
        <v>0</v>
      </c>
      <c r="DL255" s="124"/>
      <c r="DM255" s="124"/>
      <c r="DN255" s="116">
        <f t="shared" ref="DN255:DO264" si="704">SUM(P255,R255,T255,V255,X255,Z255,AB255,AD255,AF255,AH255,AJ255,AL255,AR255,AV255,AX255,CB255,AN255,BB255,BD255,BF255,CP255,BH255,BJ255,AP255,BN255,AT255,CR255,BP255,CT255,BR255,BT255,BV255,CD255,BX255,BZ255,CF255,CH255,CJ255,CL255,CN255,CV255,CX255,BL255,AZ255,CZ255,DB255,DD255,DF255,DH255,DJ255,DL255)</f>
        <v>39</v>
      </c>
      <c r="DO255" s="116">
        <f t="shared" si="704"/>
        <v>962882.58528000012</v>
      </c>
    </row>
    <row r="256" spans="1:119" s="37" customFormat="1" ht="30" customHeight="1" x14ac:dyDescent="0.25">
      <c r="A256" s="89"/>
      <c r="B256" s="109">
        <v>206</v>
      </c>
      <c r="C256" s="110" t="s">
        <v>608</v>
      </c>
      <c r="D256" s="152" t="s">
        <v>609</v>
      </c>
      <c r="E256" s="93">
        <v>24257</v>
      </c>
      <c r="F256" s="112">
        <v>0.47</v>
      </c>
      <c r="G256" s="131">
        <v>1</v>
      </c>
      <c r="H256" s="101"/>
      <c r="I256" s="101"/>
      <c r="J256" s="101"/>
      <c r="K256" s="65"/>
      <c r="L256" s="113">
        <v>1.4</v>
      </c>
      <c r="M256" s="113">
        <v>1.68</v>
      </c>
      <c r="N256" s="113">
        <v>2.23</v>
      </c>
      <c r="O256" s="114">
        <v>2.57</v>
      </c>
      <c r="P256" s="115">
        <v>38</v>
      </c>
      <c r="Q256" s="116">
        <f t="shared" si="658"/>
        <v>667174.23080000002</v>
      </c>
      <c r="R256" s="115">
        <v>0</v>
      </c>
      <c r="S256" s="115">
        <f t="shared" si="659"/>
        <v>0</v>
      </c>
      <c r="T256" s="115">
        <v>0</v>
      </c>
      <c r="U256" s="116">
        <f t="shared" si="660"/>
        <v>0</v>
      </c>
      <c r="V256" s="115"/>
      <c r="W256" s="116">
        <f t="shared" si="661"/>
        <v>0</v>
      </c>
      <c r="X256" s="115">
        <v>0</v>
      </c>
      <c r="Y256" s="116">
        <f t="shared" si="662"/>
        <v>0</v>
      </c>
      <c r="Z256" s="116"/>
      <c r="AA256" s="116"/>
      <c r="AB256" s="115"/>
      <c r="AC256" s="116">
        <f t="shared" si="663"/>
        <v>0</v>
      </c>
      <c r="AD256" s="115"/>
      <c r="AE256" s="116"/>
      <c r="AF256" s="115"/>
      <c r="AG256" s="116">
        <f t="shared" si="664"/>
        <v>0</v>
      </c>
      <c r="AH256" s="115"/>
      <c r="AI256" s="116"/>
      <c r="AJ256" s="144">
        <v>295</v>
      </c>
      <c r="AK256" s="116">
        <f t="shared" si="665"/>
        <v>5179378.8969999999</v>
      </c>
      <c r="AL256" s="115"/>
      <c r="AM256" s="116">
        <f t="shared" si="666"/>
        <v>0</v>
      </c>
      <c r="AN256" s="115"/>
      <c r="AO256" s="115">
        <f t="shared" si="667"/>
        <v>0</v>
      </c>
      <c r="AP256" s="115"/>
      <c r="AQ256" s="116">
        <f t="shared" si="668"/>
        <v>0</v>
      </c>
      <c r="AR256" s="123">
        <v>0</v>
      </c>
      <c r="AS256" s="116">
        <f t="shared" si="669"/>
        <v>0</v>
      </c>
      <c r="AT256" s="115">
        <v>5</v>
      </c>
      <c r="AU256" s="122">
        <f t="shared" si="670"/>
        <v>105343.29960000001</v>
      </c>
      <c r="AV256" s="115"/>
      <c r="AW256" s="116">
        <f t="shared" si="671"/>
        <v>0</v>
      </c>
      <c r="AX256" s="115">
        <v>0</v>
      </c>
      <c r="AY256" s="115">
        <f t="shared" si="672"/>
        <v>0</v>
      </c>
      <c r="AZ256" s="115"/>
      <c r="BA256" s="116">
        <f t="shared" si="673"/>
        <v>0</v>
      </c>
      <c r="BB256" s="115">
        <v>0</v>
      </c>
      <c r="BC256" s="116">
        <f t="shared" si="674"/>
        <v>0</v>
      </c>
      <c r="BD256" s="115">
        <v>0</v>
      </c>
      <c r="BE256" s="116">
        <f t="shared" si="675"/>
        <v>0</v>
      </c>
      <c r="BF256" s="115">
        <v>0</v>
      </c>
      <c r="BG256" s="116">
        <f t="shared" si="676"/>
        <v>0</v>
      </c>
      <c r="BH256" s="115">
        <v>18</v>
      </c>
      <c r="BI256" s="116">
        <f t="shared" si="677"/>
        <v>344759.88959999999</v>
      </c>
      <c r="BJ256" s="115"/>
      <c r="BK256" s="116">
        <f t="shared" si="678"/>
        <v>0</v>
      </c>
      <c r="BL256" s="115">
        <v>0</v>
      </c>
      <c r="BM256" s="116">
        <f t="shared" si="679"/>
        <v>0</v>
      </c>
      <c r="BN256" s="115">
        <v>0</v>
      </c>
      <c r="BO256" s="116">
        <f t="shared" si="680"/>
        <v>0</v>
      </c>
      <c r="BP256" s="115">
        <v>28</v>
      </c>
      <c r="BQ256" s="116">
        <f t="shared" si="681"/>
        <v>536293.16159999999</v>
      </c>
      <c r="BR256" s="115">
        <v>6</v>
      </c>
      <c r="BS256" s="116">
        <f t="shared" si="682"/>
        <v>103427.96687999999</v>
      </c>
      <c r="BT256" s="115">
        <v>4</v>
      </c>
      <c r="BU256" s="116">
        <f t="shared" si="683"/>
        <v>91935.970559999972</v>
      </c>
      <c r="BV256" s="115">
        <v>4</v>
      </c>
      <c r="BW256" s="124">
        <f t="shared" si="684"/>
        <v>91935.970559999972</v>
      </c>
      <c r="BX256" s="115">
        <v>0</v>
      </c>
      <c r="BY256" s="116">
        <f t="shared" si="685"/>
        <v>0</v>
      </c>
      <c r="BZ256" s="115">
        <v>0</v>
      </c>
      <c r="CA256" s="116">
        <f t="shared" si="686"/>
        <v>0</v>
      </c>
      <c r="CB256" s="115">
        <v>0</v>
      </c>
      <c r="CC256" s="116">
        <f t="shared" si="687"/>
        <v>0</v>
      </c>
      <c r="CD256" s="115">
        <v>0</v>
      </c>
      <c r="CE256" s="116">
        <f t="shared" si="688"/>
        <v>0</v>
      </c>
      <c r="CF256" s="115"/>
      <c r="CG256" s="116">
        <f t="shared" si="689"/>
        <v>0</v>
      </c>
      <c r="CH256" s="115"/>
      <c r="CI256" s="116">
        <f t="shared" si="690"/>
        <v>0</v>
      </c>
      <c r="CJ256" s="115"/>
      <c r="CK256" s="116"/>
      <c r="CL256" s="115">
        <v>20</v>
      </c>
      <c r="CM256" s="116">
        <f t="shared" si="691"/>
        <v>319222.11999999994</v>
      </c>
      <c r="CN256" s="115">
        <v>6</v>
      </c>
      <c r="CO256" s="116">
        <f t="shared" si="692"/>
        <v>86189.972399999984</v>
      </c>
      <c r="CP256" s="115">
        <v>5</v>
      </c>
      <c r="CQ256" s="116">
        <f t="shared" si="693"/>
        <v>79805.529999999984</v>
      </c>
      <c r="CR256" s="115">
        <v>45</v>
      </c>
      <c r="CS256" s="116">
        <f t="shared" si="694"/>
        <v>861899.72399999993</v>
      </c>
      <c r="CT256" s="115">
        <v>4</v>
      </c>
      <c r="CU256" s="116">
        <f t="shared" si="695"/>
        <v>76613.308799999984</v>
      </c>
      <c r="CV256" s="115">
        <v>0</v>
      </c>
      <c r="CW256" s="116">
        <f t="shared" si="696"/>
        <v>0</v>
      </c>
      <c r="CX256" s="123">
        <v>191</v>
      </c>
      <c r="CY256" s="115">
        <f t="shared" si="697"/>
        <v>3292456.9456799994</v>
      </c>
      <c r="CZ256" s="115">
        <v>0</v>
      </c>
      <c r="DA256" s="116">
        <f t="shared" si="698"/>
        <v>0</v>
      </c>
      <c r="DB256" s="116"/>
      <c r="DC256" s="116">
        <f t="shared" si="699"/>
        <v>0</v>
      </c>
      <c r="DD256" s="125">
        <v>5</v>
      </c>
      <c r="DE256" s="115">
        <f t="shared" si="700"/>
        <v>95766.635999999999</v>
      </c>
      <c r="DF256" s="115">
        <v>2</v>
      </c>
      <c r="DG256" s="116">
        <f t="shared" si="701"/>
        <v>38306.654399999992</v>
      </c>
      <c r="DH256" s="115">
        <v>0</v>
      </c>
      <c r="DI256" s="116">
        <f t="shared" si="702"/>
        <v>0</v>
      </c>
      <c r="DJ256" s="115">
        <v>5</v>
      </c>
      <c r="DK256" s="124">
        <f t="shared" si="703"/>
        <v>117200.12119999999</v>
      </c>
      <c r="DL256" s="124"/>
      <c r="DM256" s="124"/>
      <c r="DN256" s="116">
        <f t="shared" si="704"/>
        <v>681</v>
      </c>
      <c r="DO256" s="116">
        <f t="shared" si="704"/>
        <v>12087710.399080003</v>
      </c>
    </row>
    <row r="257" spans="1:119" s="37" customFormat="1" ht="22.5" customHeight="1" x14ac:dyDescent="0.25">
      <c r="A257" s="89"/>
      <c r="B257" s="109">
        <v>207</v>
      </c>
      <c r="C257" s="110" t="s">
        <v>610</v>
      </c>
      <c r="D257" s="152" t="s">
        <v>611</v>
      </c>
      <c r="E257" s="93">
        <v>24257</v>
      </c>
      <c r="F257" s="112">
        <v>0.61</v>
      </c>
      <c r="G257" s="192">
        <v>1</v>
      </c>
      <c r="H257" s="191"/>
      <c r="I257" s="191"/>
      <c r="J257" s="191"/>
      <c r="K257" s="65"/>
      <c r="L257" s="113">
        <v>1.4</v>
      </c>
      <c r="M257" s="113">
        <v>1.68</v>
      </c>
      <c r="N257" s="113">
        <v>2.23</v>
      </c>
      <c r="O257" s="114">
        <v>2.57</v>
      </c>
      <c r="P257" s="115">
        <v>20</v>
      </c>
      <c r="Q257" s="116">
        <f>(P257*$E257*$F257*$G257*$L257*$Q$13)</f>
        <v>455740.51599999995</v>
      </c>
      <c r="R257" s="115">
        <v>0</v>
      </c>
      <c r="S257" s="115">
        <f t="shared" si="659"/>
        <v>0</v>
      </c>
      <c r="T257" s="115">
        <v>0</v>
      </c>
      <c r="U257" s="116">
        <f t="shared" si="660"/>
        <v>0</v>
      </c>
      <c r="V257" s="115"/>
      <c r="W257" s="116">
        <f t="shared" si="661"/>
        <v>0</v>
      </c>
      <c r="X257" s="115"/>
      <c r="Y257" s="116">
        <f t="shared" si="662"/>
        <v>0</v>
      </c>
      <c r="Z257" s="116"/>
      <c r="AA257" s="116"/>
      <c r="AB257" s="115"/>
      <c r="AC257" s="116">
        <f t="shared" si="663"/>
        <v>0</v>
      </c>
      <c r="AD257" s="115"/>
      <c r="AE257" s="116"/>
      <c r="AF257" s="115"/>
      <c r="AG257" s="116">
        <f t="shared" si="664"/>
        <v>0</v>
      </c>
      <c r="AH257" s="115"/>
      <c r="AI257" s="116"/>
      <c r="AJ257" s="144">
        <v>163</v>
      </c>
      <c r="AK257" s="116">
        <f t="shared" si="665"/>
        <v>3714285.2053999999</v>
      </c>
      <c r="AL257" s="115"/>
      <c r="AM257" s="116">
        <f t="shared" si="666"/>
        <v>0</v>
      </c>
      <c r="AN257" s="115"/>
      <c r="AO257" s="115">
        <f t="shared" si="667"/>
        <v>0</v>
      </c>
      <c r="AP257" s="115"/>
      <c r="AQ257" s="116">
        <f t="shared" si="668"/>
        <v>0</v>
      </c>
      <c r="AR257" s="123">
        <v>0</v>
      </c>
      <c r="AS257" s="116">
        <f t="shared" si="669"/>
        <v>0</v>
      </c>
      <c r="AT257" s="115">
        <v>3</v>
      </c>
      <c r="AU257" s="122">
        <f t="shared" si="670"/>
        <v>82033.292880000008</v>
      </c>
      <c r="AV257" s="115"/>
      <c r="AW257" s="116">
        <f t="shared" si="671"/>
        <v>0</v>
      </c>
      <c r="AX257" s="115">
        <v>0</v>
      </c>
      <c r="AY257" s="115">
        <f t="shared" si="672"/>
        <v>0</v>
      </c>
      <c r="AZ257" s="115"/>
      <c r="BA257" s="116">
        <f t="shared" si="673"/>
        <v>0</v>
      </c>
      <c r="BB257" s="115">
        <v>0</v>
      </c>
      <c r="BC257" s="116">
        <f t="shared" si="674"/>
        <v>0</v>
      </c>
      <c r="BD257" s="115">
        <v>0</v>
      </c>
      <c r="BE257" s="116">
        <f t="shared" si="675"/>
        <v>0</v>
      </c>
      <c r="BF257" s="115">
        <v>0</v>
      </c>
      <c r="BG257" s="116">
        <f t="shared" si="676"/>
        <v>0</v>
      </c>
      <c r="BH257" s="115"/>
      <c r="BI257" s="116">
        <f t="shared" si="677"/>
        <v>0</v>
      </c>
      <c r="BJ257" s="115"/>
      <c r="BK257" s="116">
        <f t="shared" si="678"/>
        <v>0</v>
      </c>
      <c r="BL257" s="115">
        <v>0</v>
      </c>
      <c r="BM257" s="116">
        <f t="shared" si="679"/>
        <v>0</v>
      </c>
      <c r="BN257" s="115">
        <v>0</v>
      </c>
      <c r="BO257" s="116">
        <f t="shared" si="680"/>
        <v>0</v>
      </c>
      <c r="BP257" s="115">
        <v>0</v>
      </c>
      <c r="BQ257" s="116">
        <f t="shared" si="681"/>
        <v>0</v>
      </c>
      <c r="BR257" s="115">
        <v>2</v>
      </c>
      <c r="BS257" s="116">
        <f t="shared" si="682"/>
        <v>44745.432480000003</v>
      </c>
      <c r="BT257" s="115"/>
      <c r="BU257" s="116">
        <f t="shared" si="683"/>
        <v>0</v>
      </c>
      <c r="BV257" s="115">
        <v>0</v>
      </c>
      <c r="BW257" s="124">
        <f t="shared" si="684"/>
        <v>0</v>
      </c>
      <c r="BX257" s="115">
        <v>0</v>
      </c>
      <c r="BY257" s="116">
        <f t="shared" si="685"/>
        <v>0</v>
      </c>
      <c r="BZ257" s="115">
        <v>0</v>
      </c>
      <c r="CA257" s="116">
        <f t="shared" si="686"/>
        <v>0</v>
      </c>
      <c r="CB257" s="115">
        <v>0</v>
      </c>
      <c r="CC257" s="116">
        <f t="shared" si="687"/>
        <v>0</v>
      </c>
      <c r="CD257" s="115">
        <v>0</v>
      </c>
      <c r="CE257" s="116">
        <f t="shared" si="688"/>
        <v>0</v>
      </c>
      <c r="CF257" s="115"/>
      <c r="CG257" s="116">
        <f t="shared" si="689"/>
        <v>0</v>
      </c>
      <c r="CH257" s="115"/>
      <c r="CI257" s="116">
        <f t="shared" si="690"/>
        <v>0</v>
      </c>
      <c r="CJ257" s="115"/>
      <c r="CK257" s="116">
        <f>(CJ257*$E257*$F257*$G257*$L257*$CK$13)</f>
        <v>0</v>
      </c>
      <c r="CL257" s="115">
        <v>0</v>
      </c>
      <c r="CM257" s="116">
        <f t="shared" si="691"/>
        <v>0</v>
      </c>
      <c r="CN257" s="115">
        <v>0</v>
      </c>
      <c r="CO257" s="116">
        <f t="shared" si="692"/>
        <v>0</v>
      </c>
      <c r="CP257" s="115">
        <v>0</v>
      </c>
      <c r="CQ257" s="116">
        <f t="shared" si="693"/>
        <v>0</v>
      </c>
      <c r="CR257" s="115">
        <v>16</v>
      </c>
      <c r="CS257" s="116">
        <f t="shared" si="694"/>
        <v>397737.1776</v>
      </c>
      <c r="CT257" s="115">
        <v>0</v>
      </c>
      <c r="CU257" s="116">
        <f t="shared" si="695"/>
        <v>0</v>
      </c>
      <c r="CV257" s="115">
        <v>0</v>
      </c>
      <c r="CW257" s="116">
        <f t="shared" si="696"/>
        <v>0</v>
      </c>
      <c r="CX257" s="123">
        <v>80</v>
      </c>
      <c r="CY257" s="115">
        <f t="shared" si="697"/>
        <v>1789817.2991999998</v>
      </c>
      <c r="CZ257" s="115">
        <v>0</v>
      </c>
      <c r="DA257" s="116">
        <f t="shared" si="698"/>
        <v>0</v>
      </c>
      <c r="DB257" s="116"/>
      <c r="DC257" s="116">
        <f t="shared" si="699"/>
        <v>0</v>
      </c>
      <c r="DD257" s="125"/>
      <c r="DE257" s="115">
        <f t="shared" si="700"/>
        <v>0</v>
      </c>
      <c r="DF257" s="115">
        <v>0</v>
      </c>
      <c r="DG257" s="116">
        <f t="shared" si="701"/>
        <v>0</v>
      </c>
      <c r="DH257" s="115">
        <v>2</v>
      </c>
      <c r="DI257" s="116">
        <f t="shared" si="702"/>
        <v>52794.875360000005</v>
      </c>
      <c r="DJ257" s="115">
        <v>3</v>
      </c>
      <c r="DK257" s="124">
        <f t="shared" si="703"/>
        <v>91266.47735999999</v>
      </c>
      <c r="DL257" s="124"/>
      <c r="DM257" s="124"/>
      <c r="DN257" s="116">
        <f t="shared" si="704"/>
        <v>289</v>
      </c>
      <c r="DO257" s="116">
        <f t="shared" si="704"/>
        <v>6628420.2762799989</v>
      </c>
    </row>
    <row r="258" spans="1:119" s="37" customFormat="1" ht="57.75" customHeight="1" x14ac:dyDescent="0.25">
      <c r="A258" s="89"/>
      <c r="B258" s="109">
        <v>208</v>
      </c>
      <c r="C258" s="110" t="s">
        <v>612</v>
      </c>
      <c r="D258" s="152" t="s">
        <v>613</v>
      </c>
      <c r="E258" s="93">
        <v>24257</v>
      </c>
      <c r="F258" s="112">
        <v>0.71</v>
      </c>
      <c r="G258" s="131">
        <v>1</v>
      </c>
      <c r="H258" s="101"/>
      <c r="I258" s="101"/>
      <c r="J258" s="101"/>
      <c r="K258" s="65"/>
      <c r="L258" s="113">
        <v>1.4</v>
      </c>
      <c r="M258" s="113">
        <v>1.68</v>
      </c>
      <c r="N258" s="113">
        <v>2.23</v>
      </c>
      <c r="O258" s="114">
        <v>2.57</v>
      </c>
      <c r="P258" s="115">
        <v>61</v>
      </c>
      <c r="Q258" s="116">
        <f t="shared" si="658"/>
        <v>1617878.8318</v>
      </c>
      <c r="R258" s="115">
        <v>1</v>
      </c>
      <c r="S258" s="115">
        <f t="shared" si="659"/>
        <v>26522.603799999997</v>
      </c>
      <c r="T258" s="115">
        <v>10</v>
      </c>
      <c r="U258" s="116">
        <f t="shared" si="660"/>
        <v>296812.04797999997</v>
      </c>
      <c r="V258" s="115"/>
      <c r="W258" s="116">
        <f t="shared" si="661"/>
        <v>0</v>
      </c>
      <c r="X258" s="115">
        <v>0</v>
      </c>
      <c r="Y258" s="116">
        <f t="shared" si="662"/>
        <v>0</v>
      </c>
      <c r="Z258" s="116"/>
      <c r="AA258" s="116"/>
      <c r="AB258" s="115"/>
      <c r="AC258" s="116">
        <f t="shared" si="663"/>
        <v>0</v>
      </c>
      <c r="AD258" s="115"/>
      <c r="AE258" s="116"/>
      <c r="AF258" s="115"/>
      <c r="AG258" s="116">
        <f t="shared" si="664"/>
        <v>0</v>
      </c>
      <c r="AH258" s="115"/>
      <c r="AI258" s="116"/>
      <c r="AJ258" s="144">
        <v>104</v>
      </c>
      <c r="AK258" s="116">
        <f t="shared" si="665"/>
        <v>2758350.7952000001</v>
      </c>
      <c r="AL258" s="115"/>
      <c r="AM258" s="116">
        <f t="shared" si="666"/>
        <v>0</v>
      </c>
      <c r="AN258" s="115"/>
      <c r="AO258" s="115">
        <f t="shared" si="667"/>
        <v>0</v>
      </c>
      <c r="AP258" s="115"/>
      <c r="AQ258" s="116">
        <f t="shared" si="668"/>
        <v>0</v>
      </c>
      <c r="AR258" s="123">
        <v>0</v>
      </c>
      <c r="AS258" s="116">
        <f t="shared" si="669"/>
        <v>0</v>
      </c>
      <c r="AT258" s="115">
        <v>7</v>
      </c>
      <c r="AU258" s="122">
        <f t="shared" si="670"/>
        <v>222789.87192000001</v>
      </c>
      <c r="AV258" s="115"/>
      <c r="AW258" s="116">
        <f t="shared" si="671"/>
        <v>0</v>
      </c>
      <c r="AX258" s="115"/>
      <c r="AY258" s="115">
        <f t="shared" si="672"/>
        <v>0</v>
      </c>
      <c r="AZ258" s="115"/>
      <c r="BA258" s="116">
        <f t="shared" si="673"/>
        <v>0</v>
      </c>
      <c r="BB258" s="115">
        <v>0</v>
      </c>
      <c r="BC258" s="116">
        <f t="shared" si="674"/>
        <v>0</v>
      </c>
      <c r="BD258" s="115">
        <v>0</v>
      </c>
      <c r="BE258" s="116">
        <f t="shared" si="675"/>
        <v>0</v>
      </c>
      <c r="BF258" s="115">
        <v>0</v>
      </c>
      <c r="BG258" s="116">
        <f t="shared" si="676"/>
        <v>0</v>
      </c>
      <c r="BH258" s="115"/>
      <c r="BI258" s="116">
        <f t="shared" si="677"/>
        <v>0</v>
      </c>
      <c r="BJ258" s="115"/>
      <c r="BK258" s="116">
        <f t="shared" si="678"/>
        <v>0</v>
      </c>
      <c r="BL258" s="115">
        <v>0</v>
      </c>
      <c r="BM258" s="116">
        <f t="shared" si="679"/>
        <v>0</v>
      </c>
      <c r="BN258" s="115">
        <v>0</v>
      </c>
      <c r="BO258" s="116">
        <f t="shared" si="680"/>
        <v>0</v>
      </c>
      <c r="BP258" s="115">
        <v>10</v>
      </c>
      <c r="BQ258" s="116">
        <f t="shared" si="681"/>
        <v>289337.49599999998</v>
      </c>
      <c r="BR258" s="115">
        <v>3</v>
      </c>
      <c r="BS258" s="116">
        <f t="shared" si="682"/>
        <v>78121.123919999984</v>
      </c>
      <c r="BT258" s="115">
        <v>5</v>
      </c>
      <c r="BU258" s="116">
        <f t="shared" si="683"/>
        <v>173602.49759999997</v>
      </c>
      <c r="BV258" s="115">
        <v>4</v>
      </c>
      <c r="BW258" s="124">
        <f t="shared" si="684"/>
        <v>138881.99807999996</v>
      </c>
      <c r="BX258" s="115">
        <v>10</v>
      </c>
      <c r="BY258" s="116">
        <f t="shared" si="685"/>
        <v>241114.57999999996</v>
      </c>
      <c r="BZ258" s="115">
        <v>0</v>
      </c>
      <c r="CA258" s="116">
        <f t="shared" si="686"/>
        <v>0</v>
      </c>
      <c r="CB258" s="115">
        <v>0</v>
      </c>
      <c r="CC258" s="116">
        <f t="shared" si="687"/>
        <v>0</v>
      </c>
      <c r="CD258" s="115">
        <v>1</v>
      </c>
      <c r="CE258" s="116">
        <f t="shared" si="688"/>
        <v>28933.749599999996</v>
      </c>
      <c r="CF258" s="115"/>
      <c r="CG258" s="116">
        <f t="shared" si="689"/>
        <v>0</v>
      </c>
      <c r="CH258" s="115"/>
      <c r="CI258" s="116">
        <f t="shared" si="690"/>
        <v>0</v>
      </c>
      <c r="CJ258" s="115"/>
      <c r="CK258" s="116">
        <f>(CJ258*$E258*$F258*$G258*$L258*$CK$13)</f>
        <v>0</v>
      </c>
      <c r="CL258" s="115">
        <v>0</v>
      </c>
      <c r="CM258" s="116">
        <f t="shared" si="691"/>
        <v>0</v>
      </c>
      <c r="CN258" s="115">
        <v>1</v>
      </c>
      <c r="CO258" s="116">
        <f t="shared" si="692"/>
        <v>21700.312199999997</v>
      </c>
      <c r="CP258" s="115">
        <v>8</v>
      </c>
      <c r="CQ258" s="116">
        <f t="shared" si="693"/>
        <v>192891.66399999996</v>
      </c>
      <c r="CR258" s="115">
        <v>13</v>
      </c>
      <c r="CS258" s="116">
        <f t="shared" si="694"/>
        <v>376138.74479999999</v>
      </c>
      <c r="CT258" s="115">
        <v>0</v>
      </c>
      <c r="CU258" s="116">
        <f t="shared" si="695"/>
        <v>0</v>
      </c>
      <c r="CV258" s="115">
        <v>0</v>
      </c>
      <c r="CW258" s="116">
        <f t="shared" si="696"/>
        <v>0</v>
      </c>
      <c r="CX258" s="123">
        <v>127</v>
      </c>
      <c r="CY258" s="115">
        <f t="shared" si="697"/>
        <v>3307127.5792799997</v>
      </c>
      <c r="CZ258" s="115">
        <v>0</v>
      </c>
      <c r="DA258" s="116">
        <f t="shared" si="698"/>
        <v>0</v>
      </c>
      <c r="DB258" s="116">
        <v>0</v>
      </c>
      <c r="DC258" s="116">
        <f t="shared" si="699"/>
        <v>0</v>
      </c>
      <c r="DD258" s="125"/>
      <c r="DE258" s="115">
        <f t="shared" si="700"/>
        <v>0</v>
      </c>
      <c r="DF258" s="115">
        <v>1</v>
      </c>
      <c r="DG258" s="116">
        <f t="shared" si="701"/>
        <v>28933.749599999996</v>
      </c>
      <c r="DH258" s="115">
        <v>0</v>
      </c>
      <c r="DI258" s="116">
        <f t="shared" si="702"/>
        <v>0</v>
      </c>
      <c r="DJ258" s="115">
        <v>3</v>
      </c>
      <c r="DK258" s="124">
        <f t="shared" si="703"/>
        <v>106228.19495999999</v>
      </c>
      <c r="DL258" s="124"/>
      <c r="DM258" s="124"/>
      <c r="DN258" s="116">
        <f t="shared" si="704"/>
        <v>369</v>
      </c>
      <c r="DO258" s="116">
        <f t="shared" si="704"/>
        <v>9905365.8407400008</v>
      </c>
    </row>
    <row r="259" spans="1:119" s="37" customFormat="1" ht="31.5" customHeight="1" x14ac:dyDescent="0.25">
      <c r="A259" s="89"/>
      <c r="B259" s="109">
        <v>209</v>
      </c>
      <c r="C259" s="110" t="s">
        <v>614</v>
      </c>
      <c r="D259" s="152" t="s">
        <v>615</v>
      </c>
      <c r="E259" s="93">
        <v>24257</v>
      </c>
      <c r="F259" s="112">
        <v>0.84</v>
      </c>
      <c r="G259" s="192">
        <v>1</v>
      </c>
      <c r="H259" s="191"/>
      <c r="I259" s="191"/>
      <c r="J259" s="191"/>
      <c r="K259" s="65"/>
      <c r="L259" s="113">
        <v>1.4</v>
      </c>
      <c r="M259" s="113">
        <v>1.68</v>
      </c>
      <c r="N259" s="113">
        <v>2.23</v>
      </c>
      <c r="O259" s="114">
        <v>2.57</v>
      </c>
      <c r="P259" s="115">
        <v>65</v>
      </c>
      <c r="Q259" s="116">
        <f t="shared" si="658"/>
        <v>2039625.588</v>
      </c>
      <c r="R259" s="115">
        <v>1</v>
      </c>
      <c r="S259" s="115">
        <f t="shared" si="659"/>
        <v>31378.855200000002</v>
      </c>
      <c r="T259" s="115">
        <v>2</v>
      </c>
      <c r="U259" s="116">
        <f t="shared" si="660"/>
        <v>70231.583184000003</v>
      </c>
      <c r="V259" s="115"/>
      <c r="W259" s="116">
        <f t="shared" si="661"/>
        <v>0</v>
      </c>
      <c r="X259" s="115">
        <v>0</v>
      </c>
      <c r="Y259" s="116">
        <f t="shared" si="662"/>
        <v>0</v>
      </c>
      <c r="Z259" s="116"/>
      <c r="AA259" s="116"/>
      <c r="AB259" s="115"/>
      <c r="AC259" s="116">
        <f t="shared" si="663"/>
        <v>0</v>
      </c>
      <c r="AD259" s="115"/>
      <c r="AE259" s="116"/>
      <c r="AF259" s="115"/>
      <c r="AG259" s="116">
        <f t="shared" si="664"/>
        <v>0</v>
      </c>
      <c r="AH259" s="115"/>
      <c r="AI259" s="116"/>
      <c r="AJ259" s="144">
        <v>130</v>
      </c>
      <c r="AK259" s="116">
        <f t="shared" si="665"/>
        <v>4079251.176</v>
      </c>
      <c r="AL259" s="115"/>
      <c r="AM259" s="116">
        <f t="shared" si="666"/>
        <v>0</v>
      </c>
      <c r="AN259" s="115"/>
      <c r="AO259" s="115">
        <f t="shared" si="667"/>
        <v>0</v>
      </c>
      <c r="AP259" s="115"/>
      <c r="AQ259" s="116">
        <f t="shared" si="668"/>
        <v>0</v>
      </c>
      <c r="AR259" s="123">
        <v>0</v>
      </c>
      <c r="AS259" s="116">
        <f t="shared" si="669"/>
        <v>0</v>
      </c>
      <c r="AT259" s="115">
        <v>1</v>
      </c>
      <c r="AU259" s="122">
        <f t="shared" si="670"/>
        <v>37654.626240000005</v>
      </c>
      <c r="AV259" s="115"/>
      <c r="AW259" s="116">
        <f t="shared" si="671"/>
        <v>0</v>
      </c>
      <c r="AX259" s="115"/>
      <c r="AY259" s="115">
        <f t="shared" si="672"/>
        <v>0</v>
      </c>
      <c r="AZ259" s="115"/>
      <c r="BA259" s="116">
        <f t="shared" si="673"/>
        <v>0</v>
      </c>
      <c r="BB259" s="115">
        <v>0</v>
      </c>
      <c r="BC259" s="116">
        <f t="shared" si="674"/>
        <v>0</v>
      </c>
      <c r="BD259" s="115">
        <v>0</v>
      </c>
      <c r="BE259" s="116">
        <f t="shared" si="675"/>
        <v>0</v>
      </c>
      <c r="BF259" s="115">
        <v>0</v>
      </c>
      <c r="BG259" s="116">
        <f t="shared" si="676"/>
        <v>0</v>
      </c>
      <c r="BH259" s="115"/>
      <c r="BI259" s="116">
        <f t="shared" si="677"/>
        <v>0</v>
      </c>
      <c r="BJ259" s="115"/>
      <c r="BK259" s="116">
        <f t="shared" si="678"/>
        <v>0</v>
      </c>
      <c r="BL259" s="115">
        <v>0</v>
      </c>
      <c r="BM259" s="116">
        <f t="shared" si="679"/>
        <v>0</v>
      </c>
      <c r="BN259" s="115">
        <v>0</v>
      </c>
      <c r="BO259" s="116">
        <f t="shared" si="680"/>
        <v>0</v>
      </c>
      <c r="BP259" s="115">
        <v>0</v>
      </c>
      <c r="BQ259" s="116">
        <f t="shared" si="681"/>
        <v>0</v>
      </c>
      <c r="BR259" s="115"/>
      <c r="BS259" s="116">
        <f t="shared" si="682"/>
        <v>0</v>
      </c>
      <c r="BT259" s="115">
        <v>0</v>
      </c>
      <c r="BU259" s="116">
        <f t="shared" si="683"/>
        <v>0</v>
      </c>
      <c r="BV259" s="115">
        <v>0</v>
      </c>
      <c r="BW259" s="124">
        <f t="shared" si="684"/>
        <v>0</v>
      </c>
      <c r="BX259" s="115">
        <v>0</v>
      </c>
      <c r="BY259" s="116">
        <f t="shared" si="685"/>
        <v>0</v>
      </c>
      <c r="BZ259" s="115">
        <v>0</v>
      </c>
      <c r="CA259" s="116">
        <f t="shared" si="686"/>
        <v>0</v>
      </c>
      <c r="CB259" s="115">
        <v>0</v>
      </c>
      <c r="CC259" s="116">
        <f t="shared" si="687"/>
        <v>0</v>
      </c>
      <c r="CD259" s="115">
        <v>0</v>
      </c>
      <c r="CE259" s="116">
        <f t="shared" si="688"/>
        <v>0</v>
      </c>
      <c r="CF259" s="115"/>
      <c r="CG259" s="116">
        <f t="shared" si="689"/>
        <v>0</v>
      </c>
      <c r="CH259" s="115"/>
      <c r="CI259" s="116">
        <f t="shared" si="690"/>
        <v>0</v>
      </c>
      <c r="CJ259" s="115"/>
      <c r="CK259" s="116">
        <f>(CJ259*$E259*$F259*$G259*$L259*$CK$13)</f>
        <v>0</v>
      </c>
      <c r="CL259" s="115">
        <v>0</v>
      </c>
      <c r="CM259" s="116">
        <f t="shared" si="691"/>
        <v>0</v>
      </c>
      <c r="CN259" s="115">
        <v>0</v>
      </c>
      <c r="CO259" s="116">
        <f t="shared" si="692"/>
        <v>0</v>
      </c>
      <c r="CP259" s="115">
        <v>0</v>
      </c>
      <c r="CQ259" s="116">
        <f t="shared" si="693"/>
        <v>0</v>
      </c>
      <c r="CR259" s="115">
        <v>9</v>
      </c>
      <c r="CS259" s="116">
        <f t="shared" si="694"/>
        <v>308083.30559999996</v>
      </c>
      <c r="CT259" s="115">
        <v>3</v>
      </c>
      <c r="CU259" s="116">
        <f t="shared" si="695"/>
        <v>102694.43519999999</v>
      </c>
      <c r="CV259" s="115">
        <v>0</v>
      </c>
      <c r="CW259" s="116">
        <f t="shared" si="696"/>
        <v>0</v>
      </c>
      <c r="CX259" s="123">
        <f>170</f>
        <v>170</v>
      </c>
      <c r="CY259" s="115">
        <f t="shared" si="697"/>
        <v>5237416.1952</v>
      </c>
      <c r="CZ259" s="115">
        <v>0</v>
      </c>
      <c r="DA259" s="116">
        <f t="shared" si="698"/>
        <v>0</v>
      </c>
      <c r="DB259" s="116">
        <v>0</v>
      </c>
      <c r="DC259" s="116">
        <f t="shared" si="699"/>
        <v>0</v>
      </c>
      <c r="DD259" s="125"/>
      <c r="DE259" s="115">
        <f t="shared" si="700"/>
        <v>0</v>
      </c>
      <c r="DF259" s="115">
        <v>0</v>
      </c>
      <c r="DG259" s="116">
        <f t="shared" si="701"/>
        <v>0</v>
      </c>
      <c r="DH259" s="115"/>
      <c r="DI259" s="116">
        <f t="shared" si="702"/>
        <v>0</v>
      </c>
      <c r="DJ259" s="115">
        <v>1</v>
      </c>
      <c r="DK259" s="124">
        <f t="shared" si="703"/>
        <v>41892.809280000001</v>
      </c>
      <c r="DL259" s="124"/>
      <c r="DM259" s="124"/>
      <c r="DN259" s="116">
        <f t="shared" si="704"/>
        <v>382</v>
      </c>
      <c r="DO259" s="116">
        <f t="shared" si="704"/>
        <v>11948228.573904</v>
      </c>
    </row>
    <row r="260" spans="1:119" s="37" customFormat="1" ht="35.25" customHeight="1" x14ac:dyDescent="0.25">
      <c r="A260" s="89"/>
      <c r="B260" s="109">
        <v>210</v>
      </c>
      <c r="C260" s="110" t="s">
        <v>616</v>
      </c>
      <c r="D260" s="152" t="s">
        <v>617</v>
      </c>
      <c r="E260" s="93">
        <v>24257</v>
      </c>
      <c r="F260" s="112">
        <v>0.91</v>
      </c>
      <c r="G260" s="192">
        <v>1</v>
      </c>
      <c r="H260" s="191"/>
      <c r="I260" s="191"/>
      <c r="J260" s="191"/>
      <c r="K260" s="65"/>
      <c r="L260" s="113">
        <v>1.4</v>
      </c>
      <c r="M260" s="113">
        <v>1.68</v>
      </c>
      <c r="N260" s="113">
        <v>2.23</v>
      </c>
      <c r="O260" s="114">
        <v>2.57</v>
      </c>
      <c r="P260" s="115">
        <v>115</v>
      </c>
      <c r="Q260" s="116">
        <f t="shared" si="658"/>
        <v>3909282.3770000008</v>
      </c>
      <c r="R260" s="115">
        <v>5</v>
      </c>
      <c r="S260" s="115">
        <f t="shared" si="659"/>
        <v>169968.799</v>
      </c>
      <c r="T260" s="115">
        <v>4</v>
      </c>
      <c r="U260" s="116">
        <f t="shared" si="660"/>
        <v>152168.43023200001</v>
      </c>
      <c r="V260" s="115"/>
      <c r="W260" s="116">
        <f t="shared" si="661"/>
        <v>0</v>
      </c>
      <c r="X260" s="115">
        <v>0</v>
      </c>
      <c r="Y260" s="116">
        <f t="shared" si="662"/>
        <v>0</v>
      </c>
      <c r="Z260" s="116"/>
      <c r="AA260" s="116"/>
      <c r="AB260" s="115"/>
      <c r="AC260" s="116">
        <f t="shared" si="663"/>
        <v>0</v>
      </c>
      <c r="AD260" s="115"/>
      <c r="AE260" s="116"/>
      <c r="AF260" s="115"/>
      <c r="AG260" s="116">
        <f t="shared" si="664"/>
        <v>0</v>
      </c>
      <c r="AH260" s="115"/>
      <c r="AI260" s="116"/>
      <c r="AJ260" s="144">
        <v>240</v>
      </c>
      <c r="AK260" s="116">
        <f t="shared" si="665"/>
        <v>8158502.352</v>
      </c>
      <c r="AL260" s="115"/>
      <c r="AM260" s="116">
        <f t="shared" si="666"/>
        <v>0</v>
      </c>
      <c r="AN260" s="115">
        <v>0</v>
      </c>
      <c r="AO260" s="115">
        <f t="shared" si="667"/>
        <v>0</v>
      </c>
      <c r="AP260" s="115"/>
      <c r="AQ260" s="116">
        <f t="shared" si="668"/>
        <v>0</v>
      </c>
      <c r="AR260" s="123">
        <v>1</v>
      </c>
      <c r="AS260" s="116">
        <f t="shared" si="669"/>
        <v>51917.742239999992</v>
      </c>
      <c r="AT260" s="115">
        <v>1</v>
      </c>
      <c r="AU260" s="122">
        <f t="shared" si="670"/>
        <v>40792.511759999994</v>
      </c>
      <c r="AV260" s="115"/>
      <c r="AW260" s="116">
        <f t="shared" si="671"/>
        <v>0</v>
      </c>
      <c r="AX260" s="115"/>
      <c r="AY260" s="115">
        <f t="shared" si="672"/>
        <v>0</v>
      </c>
      <c r="AZ260" s="115"/>
      <c r="BA260" s="116">
        <f t="shared" si="673"/>
        <v>0</v>
      </c>
      <c r="BB260" s="115">
        <v>0</v>
      </c>
      <c r="BC260" s="116">
        <f t="shared" si="674"/>
        <v>0</v>
      </c>
      <c r="BD260" s="115">
        <v>0</v>
      </c>
      <c r="BE260" s="116">
        <f t="shared" si="675"/>
        <v>0</v>
      </c>
      <c r="BF260" s="115">
        <v>0</v>
      </c>
      <c r="BG260" s="116">
        <f t="shared" si="676"/>
        <v>0</v>
      </c>
      <c r="BH260" s="115"/>
      <c r="BI260" s="116">
        <f t="shared" si="677"/>
        <v>0</v>
      </c>
      <c r="BJ260" s="115"/>
      <c r="BK260" s="116">
        <f t="shared" si="678"/>
        <v>0</v>
      </c>
      <c r="BL260" s="115">
        <v>0</v>
      </c>
      <c r="BM260" s="116">
        <f t="shared" si="679"/>
        <v>0</v>
      </c>
      <c r="BN260" s="115">
        <v>0</v>
      </c>
      <c r="BO260" s="116">
        <f t="shared" si="680"/>
        <v>0</v>
      </c>
      <c r="BP260" s="115">
        <v>0</v>
      </c>
      <c r="BQ260" s="116">
        <f t="shared" si="681"/>
        <v>0</v>
      </c>
      <c r="BR260" s="115"/>
      <c r="BS260" s="116">
        <f t="shared" si="682"/>
        <v>0</v>
      </c>
      <c r="BT260" s="115">
        <v>2</v>
      </c>
      <c r="BU260" s="116">
        <f t="shared" si="683"/>
        <v>89001.843839999987</v>
      </c>
      <c r="BV260" s="115">
        <v>4</v>
      </c>
      <c r="BW260" s="124">
        <f t="shared" si="684"/>
        <v>178003.68767999997</v>
      </c>
      <c r="BX260" s="115">
        <v>0</v>
      </c>
      <c r="BY260" s="116">
        <f t="shared" si="685"/>
        <v>0</v>
      </c>
      <c r="BZ260" s="115">
        <v>0</v>
      </c>
      <c r="CA260" s="116">
        <f t="shared" si="686"/>
        <v>0</v>
      </c>
      <c r="CB260" s="115"/>
      <c r="CC260" s="116">
        <f t="shared" si="687"/>
        <v>0</v>
      </c>
      <c r="CD260" s="115">
        <v>0</v>
      </c>
      <c r="CE260" s="116">
        <f t="shared" si="688"/>
        <v>0</v>
      </c>
      <c r="CF260" s="115">
        <v>0</v>
      </c>
      <c r="CG260" s="116">
        <f t="shared" si="689"/>
        <v>0</v>
      </c>
      <c r="CH260" s="115"/>
      <c r="CI260" s="116">
        <f t="shared" si="690"/>
        <v>0</v>
      </c>
      <c r="CJ260" s="115"/>
      <c r="CK260" s="116">
        <f>(CJ260*$E260*$F260*$G260*$L260*$CK$13)</f>
        <v>0</v>
      </c>
      <c r="CL260" s="115"/>
      <c r="CM260" s="116">
        <f t="shared" si="691"/>
        <v>0</v>
      </c>
      <c r="CN260" s="115">
        <v>0</v>
      </c>
      <c r="CO260" s="116">
        <f t="shared" si="692"/>
        <v>0</v>
      </c>
      <c r="CP260" s="115">
        <v>0</v>
      </c>
      <c r="CQ260" s="116">
        <f t="shared" si="693"/>
        <v>0</v>
      </c>
      <c r="CR260" s="115">
        <v>9</v>
      </c>
      <c r="CS260" s="116">
        <f t="shared" si="694"/>
        <v>333756.91440000001</v>
      </c>
      <c r="CT260" s="115">
        <v>3</v>
      </c>
      <c r="CU260" s="116">
        <f t="shared" si="695"/>
        <v>111252.3048</v>
      </c>
      <c r="CV260" s="115">
        <v>0</v>
      </c>
      <c r="CW260" s="116">
        <f t="shared" si="696"/>
        <v>0</v>
      </c>
      <c r="CX260" s="123">
        <f>260</f>
        <v>260</v>
      </c>
      <c r="CY260" s="115">
        <f t="shared" si="697"/>
        <v>8677679.7743999995</v>
      </c>
      <c r="CZ260" s="115">
        <v>0</v>
      </c>
      <c r="DA260" s="116">
        <f t="shared" si="698"/>
        <v>0</v>
      </c>
      <c r="DB260" s="116">
        <v>0</v>
      </c>
      <c r="DC260" s="116">
        <f t="shared" si="699"/>
        <v>0</v>
      </c>
      <c r="DD260" s="125">
        <v>1</v>
      </c>
      <c r="DE260" s="115">
        <f t="shared" si="700"/>
        <v>37084.101599999995</v>
      </c>
      <c r="DF260" s="115">
        <v>0</v>
      </c>
      <c r="DG260" s="116">
        <f t="shared" si="701"/>
        <v>0</v>
      </c>
      <c r="DH260" s="115"/>
      <c r="DI260" s="116">
        <f t="shared" si="702"/>
        <v>0</v>
      </c>
      <c r="DJ260" s="115">
        <v>0</v>
      </c>
      <c r="DK260" s="124">
        <f t="shared" si="703"/>
        <v>0</v>
      </c>
      <c r="DL260" s="124"/>
      <c r="DM260" s="124"/>
      <c r="DN260" s="116">
        <f t="shared" si="704"/>
        <v>645</v>
      </c>
      <c r="DO260" s="116">
        <f t="shared" si="704"/>
        <v>21909410.838951997</v>
      </c>
    </row>
    <row r="261" spans="1:119" s="37" customFormat="1" ht="27" customHeight="1" x14ac:dyDescent="0.25">
      <c r="A261" s="89"/>
      <c r="B261" s="109">
        <v>211</v>
      </c>
      <c r="C261" s="110" t="s">
        <v>618</v>
      </c>
      <c r="D261" s="152" t="s">
        <v>619</v>
      </c>
      <c r="E261" s="93">
        <v>24257</v>
      </c>
      <c r="F261" s="131">
        <v>1.1000000000000001</v>
      </c>
      <c r="G261" s="195">
        <v>1</v>
      </c>
      <c r="H261" s="191"/>
      <c r="I261" s="191"/>
      <c r="J261" s="191"/>
      <c r="K261" s="65"/>
      <c r="L261" s="113">
        <v>1.4</v>
      </c>
      <c r="M261" s="113">
        <v>1.68</v>
      </c>
      <c r="N261" s="113">
        <v>2.23</v>
      </c>
      <c r="O261" s="114">
        <v>2.57</v>
      </c>
      <c r="P261" s="115">
        <v>34</v>
      </c>
      <c r="Q261" s="116">
        <f>(P261*$E261*$F261*$G261*$L261*$Q$13)</f>
        <v>1397106.172</v>
      </c>
      <c r="R261" s="115">
        <v>0</v>
      </c>
      <c r="S261" s="115">
        <f t="shared" si="659"/>
        <v>0</v>
      </c>
      <c r="T261" s="115">
        <v>0</v>
      </c>
      <c r="U261" s="116">
        <f t="shared" si="660"/>
        <v>0</v>
      </c>
      <c r="V261" s="115"/>
      <c r="W261" s="116">
        <f t="shared" si="661"/>
        <v>0</v>
      </c>
      <c r="X261" s="115">
        <v>0</v>
      </c>
      <c r="Y261" s="116">
        <f t="shared" si="662"/>
        <v>0</v>
      </c>
      <c r="Z261" s="116"/>
      <c r="AA261" s="116"/>
      <c r="AB261" s="115"/>
      <c r="AC261" s="116">
        <f t="shared" si="663"/>
        <v>0</v>
      </c>
      <c r="AD261" s="115"/>
      <c r="AE261" s="116"/>
      <c r="AF261" s="115"/>
      <c r="AG261" s="116">
        <f t="shared" si="664"/>
        <v>0</v>
      </c>
      <c r="AH261" s="115"/>
      <c r="AI261" s="116"/>
      <c r="AJ261" s="144">
        <v>23</v>
      </c>
      <c r="AK261" s="116">
        <f t="shared" si="665"/>
        <v>945101.23400000017</v>
      </c>
      <c r="AL261" s="115"/>
      <c r="AM261" s="116">
        <f t="shared" si="666"/>
        <v>0</v>
      </c>
      <c r="AN261" s="115">
        <v>0</v>
      </c>
      <c r="AO261" s="115">
        <f t="shared" si="667"/>
        <v>0</v>
      </c>
      <c r="AP261" s="115"/>
      <c r="AQ261" s="116">
        <f t="shared" si="668"/>
        <v>0</v>
      </c>
      <c r="AR261" s="123">
        <v>0</v>
      </c>
      <c r="AS261" s="116">
        <f t="shared" si="669"/>
        <v>0</v>
      </c>
      <c r="AT261" s="115"/>
      <c r="AU261" s="122">
        <f t="shared" si="670"/>
        <v>0</v>
      </c>
      <c r="AV261" s="115"/>
      <c r="AW261" s="116">
        <f t="shared" si="671"/>
        <v>0</v>
      </c>
      <c r="AX261" s="115"/>
      <c r="AY261" s="115">
        <f t="shared" si="672"/>
        <v>0</v>
      </c>
      <c r="AZ261" s="115"/>
      <c r="BA261" s="116">
        <f t="shared" si="673"/>
        <v>0</v>
      </c>
      <c r="BB261" s="115">
        <v>0</v>
      </c>
      <c r="BC261" s="116">
        <f t="shared" si="674"/>
        <v>0</v>
      </c>
      <c r="BD261" s="115">
        <v>0</v>
      </c>
      <c r="BE261" s="116">
        <f t="shared" si="675"/>
        <v>0</v>
      </c>
      <c r="BF261" s="115">
        <v>0</v>
      </c>
      <c r="BG261" s="116">
        <f t="shared" si="676"/>
        <v>0</v>
      </c>
      <c r="BH261" s="115"/>
      <c r="BI261" s="116">
        <f t="shared" si="677"/>
        <v>0</v>
      </c>
      <c r="BJ261" s="115"/>
      <c r="BK261" s="116">
        <f t="shared" si="678"/>
        <v>0</v>
      </c>
      <c r="BL261" s="115">
        <v>0</v>
      </c>
      <c r="BM261" s="116">
        <f t="shared" si="679"/>
        <v>0</v>
      </c>
      <c r="BN261" s="115">
        <v>0</v>
      </c>
      <c r="BO261" s="116">
        <f t="shared" si="680"/>
        <v>0</v>
      </c>
      <c r="BP261" s="115">
        <v>0</v>
      </c>
      <c r="BQ261" s="116">
        <f t="shared" si="681"/>
        <v>0</v>
      </c>
      <c r="BR261" s="115"/>
      <c r="BS261" s="116">
        <f t="shared" si="682"/>
        <v>0</v>
      </c>
      <c r="BT261" s="115">
        <v>0</v>
      </c>
      <c r="BU261" s="116">
        <f t="shared" si="683"/>
        <v>0</v>
      </c>
      <c r="BV261" s="115">
        <v>0</v>
      </c>
      <c r="BW261" s="124">
        <f t="shared" si="684"/>
        <v>0</v>
      </c>
      <c r="BX261" s="115">
        <v>0</v>
      </c>
      <c r="BY261" s="116">
        <f t="shared" si="685"/>
        <v>0</v>
      </c>
      <c r="BZ261" s="115">
        <v>0</v>
      </c>
      <c r="CA261" s="116">
        <f t="shared" si="686"/>
        <v>0</v>
      </c>
      <c r="CB261" s="115">
        <v>0</v>
      </c>
      <c r="CC261" s="116">
        <f t="shared" si="687"/>
        <v>0</v>
      </c>
      <c r="CD261" s="115">
        <v>0</v>
      </c>
      <c r="CE261" s="116">
        <f t="shared" si="688"/>
        <v>0</v>
      </c>
      <c r="CF261" s="115">
        <v>0</v>
      </c>
      <c r="CG261" s="116">
        <f t="shared" si="689"/>
        <v>0</v>
      </c>
      <c r="CH261" s="115"/>
      <c r="CI261" s="116">
        <f t="shared" si="690"/>
        <v>0</v>
      </c>
      <c r="CJ261" s="115"/>
      <c r="CK261" s="116">
        <f>(CJ261*$E261*$F261*$G261*$L261*$CK$13)</f>
        <v>0</v>
      </c>
      <c r="CL261" s="115">
        <v>0</v>
      </c>
      <c r="CM261" s="116">
        <f t="shared" si="691"/>
        <v>0</v>
      </c>
      <c r="CN261" s="115">
        <v>0</v>
      </c>
      <c r="CO261" s="116">
        <f t="shared" si="692"/>
        <v>0</v>
      </c>
      <c r="CP261" s="115">
        <v>0</v>
      </c>
      <c r="CQ261" s="116">
        <f t="shared" si="693"/>
        <v>0</v>
      </c>
      <c r="CR261" s="115">
        <v>9</v>
      </c>
      <c r="CS261" s="116">
        <f t="shared" si="694"/>
        <v>403442.424</v>
      </c>
      <c r="CT261" s="115">
        <v>0</v>
      </c>
      <c r="CU261" s="116">
        <f t="shared" si="695"/>
        <v>0</v>
      </c>
      <c r="CV261" s="115">
        <v>0</v>
      </c>
      <c r="CW261" s="116">
        <f t="shared" si="696"/>
        <v>0</v>
      </c>
      <c r="CX261" s="123">
        <f>95-35</f>
        <v>60</v>
      </c>
      <c r="CY261" s="115">
        <f t="shared" si="697"/>
        <v>2420654.5440000002</v>
      </c>
      <c r="CZ261" s="115">
        <v>0</v>
      </c>
      <c r="DA261" s="116">
        <f t="shared" si="698"/>
        <v>0</v>
      </c>
      <c r="DB261" s="115">
        <v>0</v>
      </c>
      <c r="DC261" s="116">
        <f t="shared" si="699"/>
        <v>0</v>
      </c>
      <c r="DD261" s="125"/>
      <c r="DE261" s="115">
        <f t="shared" si="700"/>
        <v>0</v>
      </c>
      <c r="DF261" s="115">
        <v>0</v>
      </c>
      <c r="DG261" s="116">
        <f t="shared" si="701"/>
        <v>0</v>
      </c>
      <c r="DH261" s="115"/>
      <c r="DI261" s="116">
        <f t="shared" si="702"/>
        <v>0</v>
      </c>
      <c r="DJ261" s="115">
        <v>0</v>
      </c>
      <c r="DK261" s="124">
        <f t="shared" si="703"/>
        <v>0</v>
      </c>
      <c r="DL261" s="124"/>
      <c r="DM261" s="124"/>
      <c r="DN261" s="116">
        <f t="shared" si="704"/>
        <v>126</v>
      </c>
      <c r="DO261" s="116">
        <f t="shared" si="704"/>
        <v>5166304.3740000008</v>
      </c>
    </row>
    <row r="262" spans="1:119" s="37" customFormat="1" ht="34.5" customHeight="1" x14ac:dyDescent="0.25">
      <c r="A262" s="89"/>
      <c r="B262" s="109">
        <v>212</v>
      </c>
      <c r="C262" s="110" t="s">
        <v>620</v>
      </c>
      <c r="D262" s="152" t="s">
        <v>621</v>
      </c>
      <c r="E262" s="93">
        <v>24257</v>
      </c>
      <c r="F262" s="112">
        <v>1.35</v>
      </c>
      <c r="G262" s="195">
        <v>1</v>
      </c>
      <c r="H262" s="191"/>
      <c r="I262" s="191"/>
      <c r="J262" s="191"/>
      <c r="K262" s="65"/>
      <c r="L262" s="113">
        <v>1.4</v>
      </c>
      <c r="M262" s="113">
        <v>1.68</v>
      </c>
      <c r="N262" s="113">
        <v>2.23</v>
      </c>
      <c r="O262" s="114">
        <v>2.57</v>
      </c>
      <c r="P262" s="115">
        <v>540</v>
      </c>
      <c r="Q262" s="116">
        <f t="shared" ref="Q262:Q263" si="705">(P262*$E262*$F262*$G262*$L262)</f>
        <v>24756694.199999999</v>
      </c>
      <c r="R262" s="115">
        <v>0</v>
      </c>
      <c r="S262" s="115">
        <f t="shared" ref="S262:S263" si="706">(R262*$E262*$F262*$G262*$L262)</f>
        <v>0</v>
      </c>
      <c r="T262" s="115"/>
      <c r="U262" s="116">
        <f t="shared" ref="U262" si="707">(T262*$E262*$F262*$G262*$L262)</f>
        <v>0</v>
      </c>
      <c r="V262" s="115"/>
      <c r="W262" s="116">
        <f>(V262*$E262*$F262*$G262*$L262)</f>
        <v>0</v>
      </c>
      <c r="X262" s="115">
        <v>0</v>
      </c>
      <c r="Y262" s="116">
        <f t="shared" ref="Y262:Y263" si="708">(X262*$E262*$F262*$G262*$L262)</f>
        <v>0</v>
      </c>
      <c r="Z262" s="116"/>
      <c r="AA262" s="116"/>
      <c r="AB262" s="115"/>
      <c r="AC262" s="116">
        <f t="shared" ref="AC262:AC263" si="709">(AB262*$E262*$F262*$G262*$L262)</f>
        <v>0</v>
      </c>
      <c r="AD262" s="115"/>
      <c r="AE262" s="116"/>
      <c r="AF262" s="115"/>
      <c r="AG262" s="116">
        <f t="shared" ref="AG262:AG263" si="710">(AF262*$E262*$F262*$G262*$L262)</f>
        <v>0</v>
      </c>
      <c r="AH262" s="115"/>
      <c r="AI262" s="116"/>
      <c r="AJ262" s="144">
        <v>142</v>
      </c>
      <c r="AK262" s="116">
        <f>(AJ262*$E262*$F262*$G262*$L262)</f>
        <v>6510093.6600000001</v>
      </c>
      <c r="AL262" s="115"/>
      <c r="AM262" s="116">
        <f t="shared" ref="AM262:AM263" si="711">(AL262*$E262*$F262*$G262*$L262)</f>
        <v>0</v>
      </c>
      <c r="AN262" s="115">
        <v>0</v>
      </c>
      <c r="AO262" s="115">
        <f t="shared" ref="AO262:AO263" si="712">(AN262*$E262*$F262*$G262*$L262)</f>
        <v>0</v>
      </c>
      <c r="AP262" s="115">
        <v>0</v>
      </c>
      <c r="AQ262" s="116">
        <f t="shared" ref="AQ262:AQ263" si="713">(AP262*$E262*$F262*$G262*$M262)</f>
        <v>0</v>
      </c>
      <c r="AR262" s="123">
        <v>0</v>
      </c>
      <c r="AS262" s="116">
        <f t="shared" ref="AS262:AS263" si="714">(AR262*$E262*$F262*$G262*$M262)</f>
        <v>0</v>
      </c>
      <c r="AT262" s="115">
        <v>8</v>
      </c>
      <c r="AU262" s="122">
        <f t="shared" ref="AU262:AU263" si="715">(AT262*$E262*$F262*$G262*$M262)</f>
        <v>440119.00799999997</v>
      </c>
      <c r="AV262" s="115"/>
      <c r="AW262" s="116">
        <f t="shared" si="671"/>
        <v>0</v>
      </c>
      <c r="AX262" s="115"/>
      <c r="AY262" s="115">
        <f t="shared" si="672"/>
        <v>0</v>
      </c>
      <c r="AZ262" s="115"/>
      <c r="BA262" s="116">
        <f t="shared" si="673"/>
        <v>0</v>
      </c>
      <c r="BB262" s="115">
        <v>0</v>
      </c>
      <c r="BC262" s="116">
        <f t="shared" ref="BC262:BC263" si="716">(BB262*$E262*$F262*$G262*$L262)</f>
        <v>0</v>
      </c>
      <c r="BD262" s="115">
        <v>0</v>
      </c>
      <c r="BE262" s="116">
        <f t="shared" si="675"/>
        <v>0</v>
      </c>
      <c r="BF262" s="115">
        <v>0</v>
      </c>
      <c r="BG262" s="116"/>
      <c r="BH262" s="115"/>
      <c r="BI262" s="116">
        <f t="shared" ref="BI262:BI263" si="717">(BH262*$E262*$F262*$G262*$L262)</f>
        <v>0</v>
      </c>
      <c r="BJ262" s="115"/>
      <c r="BK262" s="116">
        <f t="shared" ref="BK262:BK263" si="718">(BJ262*$E262*$F262*$G262*$M262)</f>
        <v>0</v>
      </c>
      <c r="BL262" s="115">
        <v>0</v>
      </c>
      <c r="BM262" s="116">
        <f t="shared" ref="BM262:BM263" si="719">(BL262*$E262*$F262*$G262*$M262)</f>
        <v>0</v>
      </c>
      <c r="BN262" s="115">
        <v>0</v>
      </c>
      <c r="BO262" s="116">
        <f t="shared" ref="BO262:BO263" si="720">(BN262*$E262*$F262*$G262*$M262)</f>
        <v>0</v>
      </c>
      <c r="BP262" s="115">
        <v>0</v>
      </c>
      <c r="BQ262" s="116">
        <f t="shared" ref="BQ262:BQ263" si="721">(BP262*$E262*$F262*$G262*$M262)</f>
        <v>0</v>
      </c>
      <c r="BR262" s="115"/>
      <c r="BS262" s="116">
        <f t="shared" ref="BS262:BS263" si="722">(BR262*$E262*$F262*$G262*$M262)</f>
        <v>0</v>
      </c>
      <c r="BT262" s="115">
        <v>0</v>
      </c>
      <c r="BU262" s="116">
        <f t="shared" ref="BU262:BU263" si="723">(BT262*$E262*$F262*$G262*$M262)</f>
        <v>0</v>
      </c>
      <c r="BV262" s="115">
        <v>0</v>
      </c>
      <c r="BW262" s="124">
        <f t="shared" ref="BW262:BW263" si="724">(BV262*$E262*$F262*$G262*$M262)</f>
        <v>0</v>
      </c>
      <c r="BX262" s="115">
        <v>0</v>
      </c>
      <c r="BY262" s="116">
        <f t="shared" ref="BY262:BY263" si="725">(BX262*$E262*$F262*$G262*$L262)</f>
        <v>0</v>
      </c>
      <c r="BZ262" s="115">
        <v>0</v>
      </c>
      <c r="CA262" s="116">
        <f t="shared" ref="CA262:CA263" si="726">(BZ262*$E262*$F262*$G262*$L262)</f>
        <v>0</v>
      </c>
      <c r="CB262" s="115">
        <v>0</v>
      </c>
      <c r="CC262" s="116">
        <f t="shared" ref="CC262:CC263" si="727">(CB262*$E262*$F262*$G262*$L262)</f>
        <v>0</v>
      </c>
      <c r="CD262" s="115">
        <v>0</v>
      </c>
      <c r="CE262" s="116">
        <f t="shared" ref="CE262:CE263" si="728">(CD262*$E262*$F262*$G262*$M262)</f>
        <v>0</v>
      </c>
      <c r="CF262" s="115">
        <v>0</v>
      </c>
      <c r="CG262" s="116">
        <f t="shared" si="689"/>
        <v>0</v>
      </c>
      <c r="CH262" s="115"/>
      <c r="CI262" s="116">
        <f t="shared" ref="CI262:CI263" si="729">(CH262*$E262*$F262*$G262*$L262)</f>
        <v>0</v>
      </c>
      <c r="CJ262" s="115"/>
      <c r="CK262" s="116">
        <f t="shared" ref="CK262:CK263" si="730">(CJ262*$E262*$F262*$G262*$L262)</f>
        <v>0</v>
      </c>
      <c r="CL262" s="115">
        <v>0</v>
      </c>
      <c r="CM262" s="116">
        <f t="shared" ref="CM262:CM263" si="731">(CL262*$E262*$F262*$G262*$L262)</f>
        <v>0</v>
      </c>
      <c r="CN262" s="115">
        <v>0</v>
      </c>
      <c r="CO262" s="116">
        <f t="shared" ref="CO262:CO263" si="732">(CN262*$E262*$F262*$G262*$L262)</f>
        <v>0</v>
      </c>
      <c r="CP262" s="115">
        <v>0</v>
      </c>
      <c r="CQ262" s="116">
        <f t="shared" ref="CQ262:CQ263" si="733">(CP262*$E262*$F262*$G262*$L262)</f>
        <v>0</v>
      </c>
      <c r="CR262" s="115">
        <v>0</v>
      </c>
      <c r="CS262" s="116">
        <f t="shared" ref="CS262:CS263" si="734">(CR262*$E262*$F262*$G262*$M262)</f>
        <v>0</v>
      </c>
      <c r="CT262" s="115">
        <v>0</v>
      </c>
      <c r="CU262" s="116">
        <f t="shared" ref="CU262:CU263" si="735">(CT262*$E262*$F262*$G262*$M262)</f>
        <v>0</v>
      </c>
      <c r="CV262" s="115">
        <v>0</v>
      </c>
      <c r="CW262" s="116">
        <f t="shared" ref="CW262:CW263" si="736">(CV262*$E262*$F262*$G262*$M262)</f>
        <v>0</v>
      </c>
      <c r="CX262" s="123">
        <f>435-200</f>
        <v>235</v>
      </c>
      <c r="CY262" s="115">
        <f t="shared" ref="CY262:CY263" si="737">(CX262*$E262*$F262*$G262*$M262)</f>
        <v>12928495.860000001</v>
      </c>
      <c r="CZ262" s="115">
        <v>0</v>
      </c>
      <c r="DA262" s="124">
        <f t="shared" si="698"/>
        <v>0</v>
      </c>
      <c r="DB262" s="115"/>
      <c r="DC262" s="116"/>
      <c r="DD262" s="125"/>
      <c r="DE262" s="115">
        <f t="shared" ref="DE262:DE263" si="738">(DD262*$E262*$F262*$G262*$M262)</f>
        <v>0</v>
      </c>
      <c r="DF262" s="115">
        <v>0</v>
      </c>
      <c r="DG262" s="116">
        <f t="shared" ref="DG262:DG263" si="739">(DF262*$E262*$F262*$G262*$M262)</f>
        <v>0</v>
      </c>
      <c r="DH262" s="115"/>
      <c r="DI262" s="116">
        <f t="shared" ref="DI262:DI263" si="740">(DH262*$E262*$F262*$G262*$N262)</f>
        <v>0</v>
      </c>
      <c r="DJ262" s="115">
        <v>0</v>
      </c>
      <c r="DK262" s="124">
        <f t="shared" ref="DK262:DK263" si="741">(DJ262*$E262*$F262*$G262*$O262)</f>
        <v>0</v>
      </c>
      <c r="DL262" s="124"/>
      <c r="DM262" s="124"/>
      <c r="DN262" s="116">
        <f t="shared" si="704"/>
        <v>925</v>
      </c>
      <c r="DO262" s="116">
        <f t="shared" si="704"/>
        <v>44635402.728</v>
      </c>
    </row>
    <row r="263" spans="1:119" s="37" customFormat="1" ht="31.5" customHeight="1" x14ac:dyDescent="0.25">
      <c r="A263" s="89"/>
      <c r="B263" s="109">
        <v>213</v>
      </c>
      <c r="C263" s="110" t="s">
        <v>622</v>
      </c>
      <c r="D263" s="152" t="s">
        <v>623</v>
      </c>
      <c r="E263" s="93">
        <v>24257</v>
      </c>
      <c r="F263" s="112">
        <v>1.96</v>
      </c>
      <c r="G263" s="131">
        <v>1</v>
      </c>
      <c r="H263" s="101"/>
      <c r="I263" s="101"/>
      <c r="J263" s="101"/>
      <c r="K263" s="65"/>
      <c r="L263" s="113">
        <v>1.4</v>
      </c>
      <c r="M263" s="113">
        <v>1.68</v>
      </c>
      <c r="N263" s="113">
        <v>2.23</v>
      </c>
      <c r="O263" s="114">
        <v>2.57</v>
      </c>
      <c r="P263" s="115">
        <v>17</v>
      </c>
      <c r="Q263" s="116">
        <f t="shared" si="705"/>
        <v>1131540.5359999998</v>
      </c>
      <c r="R263" s="115">
        <v>0</v>
      </c>
      <c r="S263" s="115">
        <f t="shared" si="706"/>
        <v>0</v>
      </c>
      <c r="T263" s="115">
        <v>1</v>
      </c>
      <c r="U263" s="116">
        <f>(T263*$E263*$F263*$G263*$L263)</f>
        <v>66561.207999999999</v>
      </c>
      <c r="V263" s="115"/>
      <c r="W263" s="116">
        <f t="shared" ref="W263" si="742">(V263*$E263*$F263*$G263*$L263)</f>
        <v>0</v>
      </c>
      <c r="X263" s="115"/>
      <c r="Y263" s="116">
        <f t="shared" si="708"/>
        <v>0</v>
      </c>
      <c r="Z263" s="116"/>
      <c r="AA263" s="116"/>
      <c r="AB263" s="115"/>
      <c r="AC263" s="116">
        <f t="shared" si="709"/>
        <v>0</v>
      </c>
      <c r="AD263" s="115"/>
      <c r="AE263" s="116"/>
      <c r="AF263" s="115"/>
      <c r="AG263" s="116">
        <f t="shared" si="710"/>
        <v>0</v>
      </c>
      <c r="AH263" s="115"/>
      <c r="AI263" s="116"/>
      <c r="AJ263" s="144">
        <v>4</v>
      </c>
      <c r="AK263" s="116">
        <f>(AJ263*$E263*$F263*$G263*$L263)</f>
        <v>266244.83199999999</v>
      </c>
      <c r="AL263" s="115"/>
      <c r="AM263" s="116">
        <f t="shared" si="711"/>
        <v>0</v>
      </c>
      <c r="AN263" s="115"/>
      <c r="AO263" s="115">
        <f t="shared" si="712"/>
        <v>0</v>
      </c>
      <c r="AP263" s="115"/>
      <c r="AQ263" s="116">
        <f t="shared" si="713"/>
        <v>0</v>
      </c>
      <c r="AR263" s="123">
        <v>0</v>
      </c>
      <c r="AS263" s="116">
        <f t="shared" si="714"/>
        <v>0</v>
      </c>
      <c r="AT263" s="115">
        <v>0</v>
      </c>
      <c r="AU263" s="122">
        <f t="shared" si="715"/>
        <v>0</v>
      </c>
      <c r="AV263" s="115"/>
      <c r="AW263" s="116">
        <f t="shared" si="671"/>
        <v>0</v>
      </c>
      <c r="AX263" s="115">
        <v>0</v>
      </c>
      <c r="AY263" s="115">
        <f t="shared" si="672"/>
        <v>0</v>
      </c>
      <c r="AZ263" s="115"/>
      <c r="BA263" s="116">
        <f t="shared" si="673"/>
        <v>0</v>
      </c>
      <c r="BB263" s="115"/>
      <c r="BC263" s="116">
        <f t="shared" si="716"/>
        <v>0</v>
      </c>
      <c r="BD263" s="115"/>
      <c r="BE263" s="116">
        <f t="shared" si="675"/>
        <v>0</v>
      </c>
      <c r="BF263" s="115"/>
      <c r="BG263" s="116"/>
      <c r="BH263" s="115"/>
      <c r="BI263" s="116">
        <f t="shared" si="717"/>
        <v>0</v>
      </c>
      <c r="BJ263" s="115"/>
      <c r="BK263" s="116">
        <f t="shared" si="718"/>
        <v>0</v>
      </c>
      <c r="BL263" s="115"/>
      <c r="BM263" s="116">
        <f t="shared" si="719"/>
        <v>0</v>
      </c>
      <c r="BN263" s="115"/>
      <c r="BO263" s="116">
        <f t="shared" si="720"/>
        <v>0</v>
      </c>
      <c r="BP263" s="115">
        <v>0</v>
      </c>
      <c r="BQ263" s="116">
        <f t="shared" si="721"/>
        <v>0</v>
      </c>
      <c r="BR263" s="115"/>
      <c r="BS263" s="116">
        <f t="shared" si="722"/>
        <v>0</v>
      </c>
      <c r="BT263" s="115">
        <v>0</v>
      </c>
      <c r="BU263" s="116">
        <f t="shared" si="723"/>
        <v>0</v>
      </c>
      <c r="BV263" s="115">
        <v>0</v>
      </c>
      <c r="BW263" s="124">
        <f t="shared" si="724"/>
        <v>0</v>
      </c>
      <c r="BX263" s="115"/>
      <c r="BY263" s="116">
        <f t="shared" si="725"/>
        <v>0</v>
      </c>
      <c r="BZ263" s="115"/>
      <c r="CA263" s="116">
        <f t="shared" si="726"/>
        <v>0</v>
      </c>
      <c r="CB263" s="115"/>
      <c r="CC263" s="116">
        <f t="shared" si="727"/>
        <v>0</v>
      </c>
      <c r="CD263" s="115">
        <v>0</v>
      </c>
      <c r="CE263" s="116">
        <f t="shared" si="728"/>
        <v>0</v>
      </c>
      <c r="CF263" s="115"/>
      <c r="CG263" s="116">
        <f t="shared" si="689"/>
        <v>0</v>
      </c>
      <c r="CH263" s="115"/>
      <c r="CI263" s="116">
        <f t="shared" si="729"/>
        <v>0</v>
      </c>
      <c r="CJ263" s="115"/>
      <c r="CK263" s="116">
        <f t="shared" si="730"/>
        <v>0</v>
      </c>
      <c r="CL263" s="115">
        <v>0</v>
      </c>
      <c r="CM263" s="116">
        <f t="shared" si="731"/>
        <v>0</v>
      </c>
      <c r="CN263" s="115">
        <v>0</v>
      </c>
      <c r="CO263" s="116">
        <f t="shared" si="732"/>
        <v>0</v>
      </c>
      <c r="CP263" s="115">
        <v>0</v>
      </c>
      <c r="CQ263" s="116">
        <f t="shared" si="733"/>
        <v>0</v>
      </c>
      <c r="CR263" s="115">
        <v>0</v>
      </c>
      <c r="CS263" s="116">
        <f t="shared" si="734"/>
        <v>0</v>
      </c>
      <c r="CT263" s="115">
        <v>0</v>
      </c>
      <c r="CU263" s="116">
        <f t="shared" si="735"/>
        <v>0</v>
      </c>
      <c r="CV263" s="115"/>
      <c r="CW263" s="116">
        <f t="shared" si="736"/>
        <v>0</v>
      </c>
      <c r="CX263" s="123">
        <v>0</v>
      </c>
      <c r="CY263" s="115">
        <f t="shared" si="737"/>
        <v>0</v>
      </c>
      <c r="CZ263" s="115"/>
      <c r="DA263" s="124">
        <f t="shared" si="698"/>
        <v>0</v>
      </c>
      <c r="DB263" s="115">
        <v>0</v>
      </c>
      <c r="DC263" s="116"/>
      <c r="DD263" s="125"/>
      <c r="DE263" s="115">
        <f t="shared" si="738"/>
        <v>0</v>
      </c>
      <c r="DF263" s="115">
        <v>0</v>
      </c>
      <c r="DG263" s="116">
        <f t="shared" si="739"/>
        <v>0</v>
      </c>
      <c r="DH263" s="115"/>
      <c r="DI263" s="116">
        <f t="shared" si="740"/>
        <v>0</v>
      </c>
      <c r="DJ263" s="115">
        <v>0</v>
      </c>
      <c r="DK263" s="124">
        <f t="shared" si="741"/>
        <v>0</v>
      </c>
      <c r="DL263" s="124"/>
      <c r="DM263" s="124"/>
      <c r="DN263" s="116">
        <f t="shared" si="704"/>
        <v>22</v>
      </c>
      <c r="DO263" s="116">
        <f t="shared" si="704"/>
        <v>1464346.5759999999</v>
      </c>
    </row>
    <row r="264" spans="1:119" s="37" customFormat="1" ht="24.75" customHeight="1" x14ac:dyDescent="0.25">
      <c r="A264" s="89"/>
      <c r="B264" s="109">
        <v>214</v>
      </c>
      <c r="C264" s="110" t="s">
        <v>624</v>
      </c>
      <c r="D264" s="152" t="s">
        <v>625</v>
      </c>
      <c r="E264" s="93">
        <v>24257</v>
      </c>
      <c r="F264" s="207">
        <v>29.91</v>
      </c>
      <c r="G264" s="131">
        <v>1</v>
      </c>
      <c r="H264" s="101"/>
      <c r="I264" s="101"/>
      <c r="J264" s="101"/>
      <c r="K264" s="145">
        <v>7.4000000000000003E-3</v>
      </c>
      <c r="L264" s="113">
        <v>1.4</v>
      </c>
      <c r="M264" s="113">
        <v>1.68</v>
      </c>
      <c r="N264" s="113">
        <v>2.23</v>
      </c>
      <c r="O264" s="114">
        <v>2.57</v>
      </c>
      <c r="P264" s="115">
        <v>0</v>
      </c>
      <c r="Q264" s="146">
        <f>(P264*$E264*$F264*((1-$K264)+$K264*$L264*G264))</f>
        <v>0</v>
      </c>
      <c r="R264" s="115">
        <v>0</v>
      </c>
      <c r="S264" s="146"/>
      <c r="T264" s="115">
        <v>0</v>
      </c>
      <c r="U264" s="146">
        <f>(T264*$E264*$F264*((1-$K264)+$K264*$L264*$U$13*G264))</f>
        <v>0</v>
      </c>
      <c r="V264" s="115"/>
      <c r="W264" s="146">
        <f>(V264*$E264*$F264*((1-$K264)+$K264*$L264*$W$13*G264))</f>
        <v>0</v>
      </c>
      <c r="X264" s="115"/>
      <c r="Y264" s="146">
        <f>(X264*$E264*$F264*((1-$K264)+$K264*$L264*$Y$13*G264))</f>
        <v>0</v>
      </c>
      <c r="Z264" s="146"/>
      <c r="AA264" s="146"/>
      <c r="AB264" s="115"/>
      <c r="AC264" s="146">
        <f>(AB264*$E264*$F264*((1-$K264)+$K264*$L264*$AC$13*G264))</f>
        <v>0</v>
      </c>
      <c r="AD264" s="115"/>
      <c r="AE264" s="116"/>
      <c r="AF264" s="115"/>
      <c r="AG264" s="146">
        <f>(AF264*$E264*$F264*((1-$K264)+$K264*$L264*$AG$13*G264))</f>
        <v>0</v>
      </c>
      <c r="AH264" s="115"/>
      <c r="AI264" s="116"/>
      <c r="AJ264" s="144">
        <v>0</v>
      </c>
      <c r="AK264" s="146">
        <f>(AJ264*$E264*$F264*((1-$K264)+$K264*$L264*$AK$13*G264))</f>
        <v>0</v>
      </c>
      <c r="AL264" s="115"/>
      <c r="AM264" s="146">
        <f>(AL264*$E264*$F264*((1-$K264)+$K264*$L264*$AM$13*G264))</f>
        <v>0</v>
      </c>
      <c r="AN264" s="115"/>
      <c r="AO264" s="146">
        <f>(AN264*$E264*$F264*((1-$K264)+$K264*$L264*$AO$13*G264))</f>
        <v>0</v>
      </c>
      <c r="AP264" s="115"/>
      <c r="AQ264" s="146">
        <f>(AP264*$E264*$F264*((1-$K264)+$K264*$M264*$AQ$13*G264))</f>
        <v>0</v>
      </c>
      <c r="AR264" s="123">
        <v>0</v>
      </c>
      <c r="AS264" s="146">
        <f>(AR264*$E264*$F264*((1-$K264)+$K264*$M264*$AS$13*G264))</f>
        <v>0</v>
      </c>
      <c r="AT264" s="115">
        <v>0</v>
      </c>
      <c r="AU264" s="146">
        <f>(AT264*$E264*$F264*((1-$K264)+$K264*$M264*$AU$13*G264))</f>
        <v>0</v>
      </c>
      <c r="AV264" s="115"/>
      <c r="AW264" s="116">
        <f t="shared" si="671"/>
        <v>0</v>
      </c>
      <c r="AX264" s="115">
        <v>0</v>
      </c>
      <c r="AY264" s="115">
        <f t="shared" si="672"/>
        <v>0</v>
      </c>
      <c r="AZ264" s="115"/>
      <c r="BA264" s="116"/>
      <c r="BB264" s="115"/>
      <c r="BC264" s="116"/>
      <c r="BD264" s="115"/>
      <c r="BE264" s="116"/>
      <c r="BF264" s="115"/>
      <c r="BG264" s="116"/>
      <c r="BH264" s="115"/>
      <c r="BI264" s="116"/>
      <c r="BJ264" s="115"/>
      <c r="BK264" s="146"/>
      <c r="BL264" s="115"/>
      <c r="BM264" s="116"/>
      <c r="BN264" s="115"/>
      <c r="BO264" s="116"/>
      <c r="BP264" s="115">
        <v>0</v>
      </c>
      <c r="BQ264" s="116"/>
      <c r="BR264" s="115"/>
      <c r="BS264" s="116"/>
      <c r="BT264" s="115">
        <v>0</v>
      </c>
      <c r="BU264" s="116"/>
      <c r="BV264" s="115">
        <v>0</v>
      </c>
      <c r="BW264" s="124"/>
      <c r="BX264" s="115"/>
      <c r="BY264" s="116"/>
      <c r="BZ264" s="115"/>
      <c r="CA264" s="116"/>
      <c r="CB264" s="115"/>
      <c r="CC264" s="116"/>
      <c r="CD264" s="115">
        <v>0</v>
      </c>
      <c r="CE264" s="116"/>
      <c r="CF264" s="115"/>
      <c r="CG264" s="116">
        <f t="shared" si="689"/>
        <v>0</v>
      </c>
      <c r="CH264" s="115"/>
      <c r="CI264" s="116"/>
      <c r="CJ264" s="115"/>
      <c r="CK264" s="116"/>
      <c r="CL264" s="115">
        <v>0</v>
      </c>
      <c r="CM264" s="116"/>
      <c r="CN264" s="115">
        <v>0</v>
      </c>
      <c r="CO264" s="116"/>
      <c r="CP264" s="115">
        <v>0</v>
      </c>
      <c r="CQ264" s="116"/>
      <c r="CR264" s="115">
        <v>0</v>
      </c>
      <c r="CS264" s="116"/>
      <c r="CT264" s="115">
        <v>0</v>
      </c>
      <c r="CU264" s="116"/>
      <c r="CV264" s="115"/>
      <c r="CW264" s="116"/>
      <c r="CX264" s="123">
        <v>0</v>
      </c>
      <c r="CY264" s="115"/>
      <c r="CZ264" s="115"/>
      <c r="DA264" s="124">
        <f t="shared" si="698"/>
        <v>0</v>
      </c>
      <c r="DB264" s="115">
        <v>0</v>
      </c>
      <c r="DC264" s="116"/>
      <c r="DD264" s="125"/>
      <c r="DE264" s="115"/>
      <c r="DF264" s="115">
        <v>0</v>
      </c>
      <c r="DG264" s="116"/>
      <c r="DH264" s="115"/>
      <c r="DI264" s="116"/>
      <c r="DJ264" s="115">
        <v>0</v>
      </c>
      <c r="DK264" s="124"/>
      <c r="DL264" s="124"/>
      <c r="DM264" s="124"/>
      <c r="DN264" s="116">
        <f t="shared" si="704"/>
        <v>0</v>
      </c>
      <c r="DO264" s="116">
        <f t="shared" si="704"/>
        <v>0</v>
      </c>
    </row>
    <row r="265" spans="1:119" s="37" customFormat="1" ht="15.75" customHeight="1" x14ac:dyDescent="0.25">
      <c r="A265" s="102">
        <v>21</v>
      </c>
      <c r="B265" s="134"/>
      <c r="C265" s="135"/>
      <c r="D265" s="153" t="s">
        <v>626</v>
      </c>
      <c r="E265" s="103">
        <v>24257</v>
      </c>
      <c r="F265" s="136">
        <v>0.92</v>
      </c>
      <c r="G265" s="104"/>
      <c r="H265" s="101"/>
      <c r="I265" s="101"/>
      <c r="J265" s="101"/>
      <c r="K265" s="105"/>
      <c r="L265" s="106">
        <v>1.4</v>
      </c>
      <c r="M265" s="106">
        <v>1.68</v>
      </c>
      <c r="N265" s="106">
        <v>2.23</v>
      </c>
      <c r="O265" s="107">
        <v>2.57</v>
      </c>
      <c r="P265" s="100">
        <f>SUM(P266:P273)</f>
        <v>0</v>
      </c>
      <c r="Q265" s="100">
        <f t="shared" ref="Q265:CB265" si="743">SUM(Q266:Q273)</f>
        <v>0</v>
      </c>
      <c r="R265" s="100">
        <f t="shared" si="743"/>
        <v>0</v>
      </c>
      <c r="S265" s="100">
        <f t="shared" si="743"/>
        <v>0</v>
      </c>
      <c r="T265" s="100">
        <f t="shared" si="743"/>
        <v>0</v>
      </c>
      <c r="U265" s="100">
        <f t="shared" si="743"/>
        <v>0</v>
      </c>
      <c r="V265" s="100">
        <f t="shared" si="743"/>
        <v>0</v>
      </c>
      <c r="W265" s="100">
        <f t="shared" si="743"/>
        <v>0</v>
      </c>
      <c r="X265" s="100">
        <f t="shared" si="743"/>
        <v>1</v>
      </c>
      <c r="Y265" s="100">
        <f t="shared" si="743"/>
        <v>30047.631040000004</v>
      </c>
      <c r="Z265" s="100"/>
      <c r="AA265" s="100"/>
      <c r="AB265" s="100">
        <f t="shared" si="743"/>
        <v>0</v>
      </c>
      <c r="AC265" s="100">
        <f t="shared" si="743"/>
        <v>0</v>
      </c>
      <c r="AD265" s="100">
        <f t="shared" si="743"/>
        <v>110</v>
      </c>
      <c r="AE265" s="100">
        <f t="shared" si="743"/>
        <v>3843828.2584800003</v>
      </c>
      <c r="AF265" s="100">
        <f t="shared" si="743"/>
        <v>0</v>
      </c>
      <c r="AG265" s="100">
        <f t="shared" si="743"/>
        <v>0</v>
      </c>
      <c r="AH265" s="100">
        <f t="shared" si="743"/>
        <v>0</v>
      </c>
      <c r="AI265" s="100">
        <f t="shared" si="743"/>
        <v>0</v>
      </c>
      <c r="AJ265" s="100">
        <f t="shared" si="743"/>
        <v>0</v>
      </c>
      <c r="AK265" s="100">
        <f t="shared" si="743"/>
        <v>0</v>
      </c>
      <c r="AL265" s="100">
        <f t="shared" si="743"/>
        <v>2488</v>
      </c>
      <c r="AM265" s="100">
        <f t="shared" si="743"/>
        <v>55548907.438920006</v>
      </c>
      <c r="AN265" s="100">
        <f t="shared" si="743"/>
        <v>0</v>
      </c>
      <c r="AO265" s="100">
        <f t="shared" si="743"/>
        <v>0</v>
      </c>
      <c r="AP265" s="100">
        <f t="shared" si="743"/>
        <v>1</v>
      </c>
      <c r="AQ265" s="100">
        <f t="shared" si="743"/>
        <v>29585.777760000001</v>
      </c>
      <c r="AR265" s="100">
        <f t="shared" si="743"/>
        <v>0</v>
      </c>
      <c r="AS265" s="100">
        <f t="shared" si="743"/>
        <v>0</v>
      </c>
      <c r="AT265" s="100">
        <f t="shared" si="743"/>
        <v>0</v>
      </c>
      <c r="AU265" s="100">
        <f t="shared" si="743"/>
        <v>0</v>
      </c>
      <c r="AV265" s="100">
        <f t="shared" si="743"/>
        <v>0</v>
      </c>
      <c r="AW265" s="100">
        <f t="shared" si="743"/>
        <v>0</v>
      </c>
      <c r="AX265" s="100">
        <f t="shared" si="743"/>
        <v>0</v>
      </c>
      <c r="AY265" s="100">
        <f t="shared" si="743"/>
        <v>0</v>
      </c>
      <c r="AZ265" s="100">
        <f t="shared" si="743"/>
        <v>0</v>
      </c>
      <c r="BA265" s="100">
        <f t="shared" si="743"/>
        <v>0</v>
      </c>
      <c r="BB265" s="100">
        <f t="shared" si="743"/>
        <v>0</v>
      </c>
      <c r="BC265" s="100">
        <f t="shared" si="743"/>
        <v>0</v>
      </c>
      <c r="BD265" s="100">
        <f t="shared" si="743"/>
        <v>0</v>
      </c>
      <c r="BE265" s="100">
        <f t="shared" si="743"/>
        <v>0</v>
      </c>
      <c r="BF265" s="100">
        <f t="shared" si="743"/>
        <v>0</v>
      </c>
      <c r="BG265" s="100">
        <f t="shared" si="743"/>
        <v>0</v>
      </c>
      <c r="BH265" s="100">
        <f t="shared" si="743"/>
        <v>0</v>
      </c>
      <c r="BI265" s="100">
        <f t="shared" si="743"/>
        <v>0</v>
      </c>
      <c r="BJ265" s="100">
        <f t="shared" si="743"/>
        <v>0</v>
      </c>
      <c r="BK265" s="100">
        <f t="shared" si="743"/>
        <v>0</v>
      </c>
      <c r="BL265" s="100">
        <f t="shared" si="743"/>
        <v>0</v>
      </c>
      <c r="BM265" s="100">
        <f t="shared" si="743"/>
        <v>0</v>
      </c>
      <c r="BN265" s="100">
        <f t="shared" si="743"/>
        <v>0</v>
      </c>
      <c r="BO265" s="100">
        <f t="shared" si="743"/>
        <v>0</v>
      </c>
      <c r="BP265" s="100">
        <f t="shared" si="743"/>
        <v>0</v>
      </c>
      <c r="BQ265" s="100">
        <f t="shared" si="743"/>
        <v>0</v>
      </c>
      <c r="BR265" s="100">
        <f t="shared" si="743"/>
        <v>2</v>
      </c>
      <c r="BS265" s="100">
        <f t="shared" si="743"/>
        <v>37410.115680000003</v>
      </c>
      <c r="BT265" s="100">
        <f t="shared" si="743"/>
        <v>7</v>
      </c>
      <c r="BU265" s="100">
        <f t="shared" si="743"/>
        <v>203921.80703999999</v>
      </c>
      <c r="BV265" s="100">
        <f t="shared" si="743"/>
        <v>0</v>
      </c>
      <c r="BW265" s="100">
        <f t="shared" si="743"/>
        <v>0</v>
      </c>
      <c r="BX265" s="100">
        <f t="shared" si="743"/>
        <v>0</v>
      </c>
      <c r="BY265" s="100">
        <f t="shared" si="743"/>
        <v>0</v>
      </c>
      <c r="BZ265" s="100">
        <f t="shared" si="743"/>
        <v>0</v>
      </c>
      <c r="CA265" s="100">
        <f t="shared" si="743"/>
        <v>0</v>
      </c>
      <c r="CB265" s="100">
        <f t="shared" si="743"/>
        <v>0</v>
      </c>
      <c r="CC265" s="100">
        <f t="shared" ref="CC265:DO265" si="744">SUM(CC266:CC273)</f>
        <v>0</v>
      </c>
      <c r="CD265" s="100">
        <f t="shared" si="744"/>
        <v>0</v>
      </c>
      <c r="CE265" s="100">
        <f t="shared" si="744"/>
        <v>0</v>
      </c>
      <c r="CF265" s="100">
        <f t="shared" si="744"/>
        <v>0</v>
      </c>
      <c r="CG265" s="100">
        <f t="shared" si="744"/>
        <v>0</v>
      </c>
      <c r="CH265" s="100">
        <f t="shared" si="744"/>
        <v>0</v>
      </c>
      <c r="CI265" s="100">
        <f t="shared" si="744"/>
        <v>0</v>
      </c>
      <c r="CJ265" s="100">
        <f t="shared" si="744"/>
        <v>0</v>
      </c>
      <c r="CK265" s="100">
        <f t="shared" si="744"/>
        <v>0</v>
      </c>
      <c r="CL265" s="100">
        <f t="shared" si="744"/>
        <v>0</v>
      </c>
      <c r="CM265" s="100">
        <f t="shared" si="744"/>
        <v>0</v>
      </c>
      <c r="CN265" s="100">
        <f t="shared" si="744"/>
        <v>0</v>
      </c>
      <c r="CO265" s="100">
        <f t="shared" si="744"/>
        <v>0</v>
      </c>
      <c r="CP265" s="100">
        <f t="shared" si="744"/>
        <v>0</v>
      </c>
      <c r="CQ265" s="100">
        <f t="shared" si="744"/>
        <v>0</v>
      </c>
      <c r="CR265" s="100">
        <f t="shared" si="744"/>
        <v>0</v>
      </c>
      <c r="CS265" s="100">
        <f t="shared" si="744"/>
        <v>0</v>
      </c>
      <c r="CT265" s="100">
        <f t="shared" si="744"/>
        <v>0</v>
      </c>
      <c r="CU265" s="100">
        <f t="shared" si="744"/>
        <v>0</v>
      </c>
      <c r="CV265" s="100">
        <f t="shared" si="744"/>
        <v>0</v>
      </c>
      <c r="CW265" s="100">
        <f t="shared" si="744"/>
        <v>0</v>
      </c>
      <c r="CX265" s="100">
        <f t="shared" si="744"/>
        <v>970</v>
      </c>
      <c r="CY265" s="100">
        <f t="shared" si="744"/>
        <v>20386320.600911997</v>
      </c>
      <c r="CZ265" s="100">
        <f t="shared" si="744"/>
        <v>0</v>
      </c>
      <c r="DA265" s="100">
        <f t="shared" si="744"/>
        <v>0</v>
      </c>
      <c r="DB265" s="100">
        <f t="shared" si="744"/>
        <v>0</v>
      </c>
      <c r="DC265" s="100">
        <f t="shared" si="744"/>
        <v>0</v>
      </c>
      <c r="DD265" s="100">
        <f t="shared" si="744"/>
        <v>0</v>
      </c>
      <c r="DE265" s="100">
        <f t="shared" si="744"/>
        <v>0</v>
      </c>
      <c r="DF265" s="100">
        <f t="shared" si="744"/>
        <v>3</v>
      </c>
      <c r="DG265" s="100">
        <f t="shared" si="744"/>
        <v>62350.192799999997</v>
      </c>
      <c r="DH265" s="100">
        <f t="shared" si="744"/>
        <v>3</v>
      </c>
      <c r="DI265" s="100">
        <f t="shared" si="744"/>
        <v>85683.486239999998</v>
      </c>
      <c r="DJ265" s="100">
        <f t="shared" si="744"/>
        <v>4</v>
      </c>
      <c r="DK265" s="100">
        <f t="shared" si="744"/>
        <v>131663.11488000001</v>
      </c>
      <c r="DL265" s="100">
        <f t="shared" si="744"/>
        <v>0</v>
      </c>
      <c r="DM265" s="100">
        <f t="shared" si="744"/>
        <v>0</v>
      </c>
      <c r="DN265" s="100">
        <f t="shared" si="744"/>
        <v>3589</v>
      </c>
      <c r="DO265" s="100">
        <f t="shared" si="744"/>
        <v>80359718.423751995</v>
      </c>
    </row>
    <row r="266" spans="1:119" s="37" customFormat="1" ht="18.75" x14ac:dyDescent="0.25">
      <c r="A266" s="89"/>
      <c r="B266" s="109">
        <v>215</v>
      </c>
      <c r="C266" s="110" t="s">
        <v>627</v>
      </c>
      <c r="D266" s="152" t="s">
        <v>628</v>
      </c>
      <c r="E266" s="93">
        <v>24257</v>
      </c>
      <c r="F266" s="112">
        <v>0.49</v>
      </c>
      <c r="G266" s="195">
        <v>0.8</v>
      </c>
      <c r="H266" s="195"/>
      <c r="I266" s="195"/>
      <c r="J266" s="195"/>
      <c r="K266" s="65"/>
      <c r="L266" s="113">
        <v>1.4</v>
      </c>
      <c r="M266" s="113">
        <v>1.68</v>
      </c>
      <c r="N266" s="113">
        <v>2.23</v>
      </c>
      <c r="O266" s="114">
        <v>2.57</v>
      </c>
      <c r="P266" s="115"/>
      <c r="Q266" s="116">
        <f t="shared" ref="Q266:Q273" si="745">(P266*$E266*$F266*$G266*$L266*$Q$13)</f>
        <v>0</v>
      </c>
      <c r="R266" s="115"/>
      <c r="S266" s="115">
        <f>(R266*$E266*$F266*$G266*$L266*$S$13)</f>
        <v>0</v>
      </c>
      <c r="T266" s="115"/>
      <c r="U266" s="116">
        <f>(T266*$E266*$F266*$G266*$L266*$U$13)</f>
        <v>0</v>
      </c>
      <c r="V266" s="115"/>
      <c r="W266" s="116">
        <f>(V266*$E266*$F266*$G266*$L266*$W$13)</f>
        <v>0</v>
      </c>
      <c r="X266" s="115">
        <v>0</v>
      </c>
      <c r="Y266" s="116">
        <f>(X266*$E266*$F266*$G266*$L266*$Y$13)</f>
        <v>0</v>
      </c>
      <c r="Z266" s="116"/>
      <c r="AA266" s="116"/>
      <c r="AB266" s="115"/>
      <c r="AC266" s="116">
        <f>(AB266*$E266*$F266*$G266*$L266*$AC$13)</f>
        <v>0</v>
      </c>
      <c r="AD266" s="133">
        <v>5</v>
      </c>
      <c r="AE266" s="116">
        <f>(AD266*E266*F266*G266*L266*$AE$13)</f>
        <v>73217.328800000003</v>
      </c>
      <c r="AF266" s="115"/>
      <c r="AG266" s="116">
        <f>(AF266*$E266*$F266*$G266*$L266*$AG$13)</f>
        <v>0</v>
      </c>
      <c r="AH266" s="115"/>
      <c r="AI266" s="116"/>
      <c r="AJ266" s="144"/>
      <c r="AK266" s="116">
        <f>(AJ266*$E266*$F266*$G266*$L266*$AK$13)</f>
        <v>0</v>
      </c>
      <c r="AL266" s="115">
        <v>372</v>
      </c>
      <c r="AM266" s="116">
        <f>(AL266*$E266*$F266*$G266*$L266*$AM$13)</f>
        <v>5447369.26272</v>
      </c>
      <c r="AN266" s="115">
        <v>0</v>
      </c>
      <c r="AO266" s="115">
        <f>(AN266*$E266*$F266*$G266*$L266*$AO$13)</f>
        <v>0</v>
      </c>
      <c r="AP266" s="115">
        <v>0</v>
      </c>
      <c r="AQ266" s="116">
        <f>(AP266*$E266*$F266*$G266*$M266*$AQ$13)</f>
        <v>0</v>
      </c>
      <c r="AR266" s="123">
        <v>0</v>
      </c>
      <c r="AS266" s="116">
        <f>(AR266*$E266*$F266*$G266*$M266*$AS$13)</f>
        <v>0</v>
      </c>
      <c r="AT266" s="115">
        <v>0</v>
      </c>
      <c r="AU266" s="122">
        <f>(AT266*$E266*$F266*$G266*$M266*$AU$13)</f>
        <v>0</v>
      </c>
      <c r="AV266" s="115"/>
      <c r="AW266" s="116">
        <f t="shared" ref="AW266:AW273" si="746">(AV266*$E266*$F266*$G266*$L266*$AW$13)</f>
        <v>0</v>
      </c>
      <c r="AX266" s="115"/>
      <c r="AY266" s="115">
        <f t="shared" ref="AY266:AY273" si="747">(AX266*$E266*$F266*$G266*$L266*$AY$13)</f>
        <v>0</v>
      </c>
      <c r="AZ266" s="115"/>
      <c r="BA266" s="116">
        <f t="shared" ref="BA266:BA273" si="748">(AZ266*$E266*$F266*$G266*$L266*$BA$13)</f>
        <v>0</v>
      </c>
      <c r="BB266" s="115">
        <v>0</v>
      </c>
      <c r="BC266" s="116">
        <f>(BB266*$E266*$F266*$G266*$L266*$BC$13)</f>
        <v>0</v>
      </c>
      <c r="BD266" s="115">
        <v>0</v>
      </c>
      <c r="BE266" s="116">
        <f t="shared" ref="BE266:BE273" si="749">(BD266*$E266*$F266*$G266*$L266*$BE$13)</f>
        <v>0</v>
      </c>
      <c r="BF266" s="115">
        <v>0</v>
      </c>
      <c r="BG266" s="116">
        <f>(BF266*$E266*$F266*$G266*$L266*$BG$13)</f>
        <v>0</v>
      </c>
      <c r="BH266" s="115"/>
      <c r="BI266" s="116">
        <f>(BH266*$E266*$F266*$G266*$L266*$BI$13)</f>
        <v>0</v>
      </c>
      <c r="BJ266" s="115"/>
      <c r="BK266" s="116">
        <f>(BJ266*$E266*$F266*$G266*$M266*$BK$13)</f>
        <v>0</v>
      </c>
      <c r="BL266" s="115">
        <v>0</v>
      </c>
      <c r="BM266" s="116">
        <f>(BL266*$E266*$F266*$G266*$M266*$BM$13)</f>
        <v>0</v>
      </c>
      <c r="BN266" s="115">
        <v>0</v>
      </c>
      <c r="BO266" s="116">
        <f>(BN266*$E266*$F266*$G266*$M266*$BO$13)</f>
        <v>0</v>
      </c>
      <c r="BP266" s="115"/>
      <c r="BQ266" s="116">
        <f>(BP266*$E266*$F266*$G266*$M266*$BQ$13)</f>
        <v>0</v>
      </c>
      <c r="BR266" s="115"/>
      <c r="BS266" s="116">
        <f>(BR266*$E266*$F266*$G266*$M266*$BS$13)</f>
        <v>0</v>
      </c>
      <c r="BT266" s="115"/>
      <c r="BU266" s="116">
        <f>(BT266*$E266*$F266*$G266*$M266*$BU$13)</f>
        <v>0</v>
      </c>
      <c r="BV266" s="115"/>
      <c r="BW266" s="124">
        <f>(BV266*$E266*$F266*$G266*$M266*$BW$13)</f>
        <v>0</v>
      </c>
      <c r="BX266" s="115">
        <v>0</v>
      </c>
      <c r="BY266" s="116">
        <f>(BX266*$E266*$F266*$G266*$L266*$BY$13)</f>
        <v>0</v>
      </c>
      <c r="BZ266" s="115">
        <v>0</v>
      </c>
      <c r="CA266" s="116">
        <f>(BZ266*$E266*$F266*$G266*$L266*$CA$13)</f>
        <v>0</v>
      </c>
      <c r="CB266" s="115">
        <v>0</v>
      </c>
      <c r="CC266" s="116">
        <f>(CB266*$E266*$F266*$G266*$L266*$CC$13)</f>
        <v>0</v>
      </c>
      <c r="CD266" s="115"/>
      <c r="CE266" s="116">
        <f>(CD266*$E266*$F266*$G266*$M266*$CE$13)</f>
        <v>0</v>
      </c>
      <c r="CF266" s="115">
        <v>0</v>
      </c>
      <c r="CG266" s="116">
        <f t="shared" ref="CG266:CG273" si="750">(CF266*$E266*$F266*$G266*$L266*$CG$13)</f>
        <v>0</v>
      </c>
      <c r="CH266" s="115"/>
      <c r="CI266" s="116">
        <f>(CH266*$E266*$F266*$G266*$L266*$CI$13)</f>
        <v>0</v>
      </c>
      <c r="CJ266" s="115"/>
      <c r="CK266" s="116">
        <f>(CJ266*$E266*$F266*$G266*$L266*$CK$13)</f>
        <v>0</v>
      </c>
      <c r="CL266" s="115"/>
      <c r="CM266" s="116">
        <f>(CL266*$E266*$F266*$G266*$L266*$CM$13)</f>
        <v>0</v>
      </c>
      <c r="CN266" s="115"/>
      <c r="CO266" s="116">
        <f>(CN266*$E266*$F266*$G266*$L266*$CO$13)</f>
        <v>0</v>
      </c>
      <c r="CP266" s="115"/>
      <c r="CQ266" s="116">
        <f>(CP266*$E266*$F266*$G266*$L266*$CQ$13)</f>
        <v>0</v>
      </c>
      <c r="CR266" s="115"/>
      <c r="CS266" s="116">
        <f>(CR266*$E266*$F266*$G266*$M266*$CS$13)</f>
        <v>0</v>
      </c>
      <c r="CT266" s="115"/>
      <c r="CU266" s="116">
        <f>(CT266*$E266*$F266*$G266*$M266*$CU$13)</f>
        <v>0</v>
      </c>
      <c r="CV266" s="115">
        <v>0</v>
      </c>
      <c r="CW266" s="116">
        <f>(CV266*$E266*$F266*$G266*$M266*$CW$13)</f>
        <v>0</v>
      </c>
      <c r="CX266" s="123">
        <v>84</v>
      </c>
      <c r="CY266" s="115">
        <f>(CX266*$E266*$F266*$G266*$M266*$CY$13)</f>
        <v>1207686.5579520001</v>
      </c>
      <c r="CZ266" s="115">
        <v>0</v>
      </c>
      <c r="DA266" s="124">
        <f t="shared" ref="DA266:DA273" si="751">(CZ266*$E266*$F266*$G266*$M266*$DA$13)</f>
        <v>0</v>
      </c>
      <c r="DB266" s="115">
        <v>0</v>
      </c>
      <c r="DC266" s="116">
        <f>(DB266*$E266*$F266*$G266*$M266*$DC$13)</f>
        <v>0</v>
      </c>
      <c r="DD266" s="125"/>
      <c r="DE266" s="115">
        <f>(DD266*$E266*$F266*$G266*$M266*$DE$13)</f>
        <v>0</v>
      </c>
      <c r="DF266" s="115"/>
      <c r="DG266" s="116">
        <f>(DF266*$E266*$F266*$G266*$M266*$DG$13)</f>
        <v>0</v>
      </c>
      <c r="DH266" s="115"/>
      <c r="DI266" s="116">
        <f>(DH266*$E266*$F266*$G266*$N266*$DI$13)</f>
        <v>0</v>
      </c>
      <c r="DJ266" s="115"/>
      <c r="DK266" s="124">
        <f>(DJ266*$E266*$F266*$G266*$O266*$DK$13)</f>
        <v>0</v>
      </c>
      <c r="DL266" s="124"/>
      <c r="DM266" s="124"/>
      <c r="DN266" s="116">
        <f t="shared" ref="DN266:DO273" si="752">SUM(P266,R266,T266,V266,X266,Z266,AB266,AD266,AF266,AH266,AJ266,AL266,AR266,AV266,AX266,CB266,AN266,BB266,BD266,BF266,CP266,BH266,BJ266,AP266,BN266,AT266,CR266,BP266,CT266,BR266,BT266,BV266,CD266,BX266,BZ266,CF266,CH266,CJ266,CL266,CN266,CV266,CX266,BL266,AZ266,CZ266,DB266,DD266,DF266,DH266,DJ266,DL266)</f>
        <v>461</v>
      </c>
      <c r="DO266" s="116">
        <f t="shared" si="752"/>
        <v>6728273.1494720001</v>
      </c>
    </row>
    <row r="267" spans="1:119" s="37" customFormat="1" ht="18.75" x14ac:dyDescent="0.25">
      <c r="A267" s="89"/>
      <c r="B267" s="109">
        <v>216</v>
      </c>
      <c r="C267" s="110" t="s">
        <v>629</v>
      </c>
      <c r="D267" s="152" t="s">
        <v>630</v>
      </c>
      <c r="E267" s="93">
        <v>24257</v>
      </c>
      <c r="F267" s="112">
        <v>0.79</v>
      </c>
      <c r="G267" s="195">
        <v>0.8</v>
      </c>
      <c r="H267" s="195"/>
      <c r="I267" s="195"/>
      <c r="J267" s="195"/>
      <c r="K267" s="65"/>
      <c r="L267" s="113">
        <v>1.4</v>
      </c>
      <c r="M267" s="113">
        <v>1.68</v>
      </c>
      <c r="N267" s="113">
        <v>2.23</v>
      </c>
      <c r="O267" s="114">
        <v>2.57</v>
      </c>
      <c r="P267" s="115"/>
      <c r="Q267" s="116">
        <f t="shared" si="745"/>
        <v>0</v>
      </c>
      <c r="R267" s="115"/>
      <c r="S267" s="115">
        <f>(R267*$E267*$F267*$G267*$L267*$S$13)</f>
        <v>0</v>
      </c>
      <c r="T267" s="115"/>
      <c r="U267" s="116">
        <f>(T267*$E267*$F267*$G267*$L267*$U$13)</f>
        <v>0</v>
      </c>
      <c r="V267" s="115"/>
      <c r="W267" s="116">
        <f>(V267*$E267*$F267*$G267*$L267*$W$13)</f>
        <v>0</v>
      </c>
      <c r="X267" s="115">
        <v>1</v>
      </c>
      <c r="Y267" s="116">
        <f>(X267*$E267*$F267*$G267*$L267*$Y$13)</f>
        <v>30047.631040000004</v>
      </c>
      <c r="Z267" s="116"/>
      <c r="AA267" s="116"/>
      <c r="AB267" s="115"/>
      <c r="AC267" s="116">
        <f>(AB267*$E267*$F267*$G267*$L267*$AC$13)</f>
        <v>0</v>
      </c>
      <c r="AD267" s="133">
        <v>10</v>
      </c>
      <c r="AE267" s="116">
        <f>(AD267*E267*F267*G267*L267*$AE$13)</f>
        <v>236088.52960000004</v>
      </c>
      <c r="AF267" s="115"/>
      <c r="AG267" s="116">
        <f>(AF267*$E267*$F267*$G267*$L267*$AG$13)</f>
        <v>0</v>
      </c>
      <c r="AH267" s="115"/>
      <c r="AI267" s="116"/>
      <c r="AJ267" s="144"/>
      <c r="AK267" s="116">
        <f>(AJ267*$E267*$F267*$G267*$L267*$AK$13)</f>
        <v>0</v>
      </c>
      <c r="AL267" s="115">
        <v>170</v>
      </c>
      <c r="AM267" s="116">
        <f>(AL267*$E267*$F267*$G267*$L267*$AM$13)</f>
        <v>4013505.0032000002</v>
      </c>
      <c r="AN267" s="115">
        <v>0</v>
      </c>
      <c r="AO267" s="115">
        <f>(AN267*$E267*$F267*$G267*$L267*$AO$13)</f>
        <v>0</v>
      </c>
      <c r="AP267" s="115">
        <v>0</v>
      </c>
      <c r="AQ267" s="116">
        <f>(AP267*$E267*$F267*$G267*$M267*$AQ$13)</f>
        <v>0</v>
      </c>
      <c r="AR267" s="123">
        <v>0</v>
      </c>
      <c r="AS267" s="116">
        <f>(AR267*$E267*$F267*$G267*$M267*$AS$13)</f>
        <v>0</v>
      </c>
      <c r="AT267" s="115">
        <v>0</v>
      </c>
      <c r="AU267" s="122">
        <f>(AT267*$E267*$F267*$G267*$M267*$AU$13)</f>
        <v>0</v>
      </c>
      <c r="AV267" s="115"/>
      <c r="AW267" s="116">
        <f t="shared" si="746"/>
        <v>0</v>
      </c>
      <c r="AX267" s="115">
        <v>0</v>
      </c>
      <c r="AY267" s="115">
        <f t="shared" si="747"/>
        <v>0</v>
      </c>
      <c r="AZ267" s="115"/>
      <c r="BA267" s="116">
        <f t="shared" si="748"/>
        <v>0</v>
      </c>
      <c r="BB267" s="115">
        <v>0</v>
      </c>
      <c r="BC267" s="116">
        <f>(BB267*$E267*$F267*$G267*$L267*$BC$13)</f>
        <v>0</v>
      </c>
      <c r="BD267" s="115">
        <v>0</v>
      </c>
      <c r="BE267" s="116">
        <f t="shared" si="749"/>
        <v>0</v>
      </c>
      <c r="BF267" s="115">
        <v>0</v>
      </c>
      <c r="BG267" s="116">
        <f>(BF267*$E267*$F267*$G267*$L267*$BG$13)</f>
        <v>0</v>
      </c>
      <c r="BH267" s="115"/>
      <c r="BI267" s="116">
        <f>(BH267*$E267*$F267*$G267*$L267*$BI$13)</f>
        <v>0</v>
      </c>
      <c r="BJ267" s="115"/>
      <c r="BK267" s="116">
        <f>(BJ267*$E267*$F267*$G267*$M267*$BK$13)</f>
        <v>0</v>
      </c>
      <c r="BL267" s="115">
        <v>0</v>
      </c>
      <c r="BM267" s="116">
        <f>(BL267*$E267*$F267*$G267*$M267*$BM$13)</f>
        <v>0</v>
      </c>
      <c r="BN267" s="115">
        <v>0</v>
      </c>
      <c r="BO267" s="116">
        <f>(BN267*$E267*$F267*$G267*$M267*$BO$13)</f>
        <v>0</v>
      </c>
      <c r="BP267" s="115"/>
      <c r="BQ267" s="116">
        <f>(BP267*$E267*$F267*$G267*$M267*$BQ$13)</f>
        <v>0</v>
      </c>
      <c r="BR267" s="115"/>
      <c r="BS267" s="116">
        <f>(BR267*$E267*$F267*$G267*$M267*$BS$13)</f>
        <v>0</v>
      </c>
      <c r="BT267" s="115"/>
      <c r="BU267" s="116">
        <f>(BT267*$E267*$F267*$G267*$M267*$BU$13)</f>
        <v>0</v>
      </c>
      <c r="BV267" s="115"/>
      <c r="BW267" s="124">
        <f>(BV267*$E267*$F267*$G267*$M267*$BW$13)</f>
        <v>0</v>
      </c>
      <c r="BX267" s="115">
        <v>0</v>
      </c>
      <c r="BY267" s="116">
        <f>(BX267*$E267*$F267*$G267*$L267*$BY$13)</f>
        <v>0</v>
      </c>
      <c r="BZ267" s="115">
        <v>0</v>
      </c>
      <c r="CA267" s="116">
        <f>(BZ267*$E267*$F267*$G267*$L267*$CA$13)</f>
        <v>0</v>
      </c>
      <c r="CB267" s="115">
        <v>0</v>
      </c>
      <c r="CC267" s="116">
        <f>(CB267*$E267*$F267*$G267*$L267*$CC$13)</f>
        <v>0</v>
      </c>
      <c r="CD267" s="115"/>
      <c r="CE267" s="116">
        <f>(CD267*$E267*$F267*$G267*$M267*$CE$13)</f>
        <v>0</v>
      </c>
      <c r="CF267" s="115">
        <v>0</v>
      </c>
      <c r="CG267" s="116">
        <f t="shared" si="750"/>
        <v>0</v>
      </c>
      <c r="CH267" s="115"/>
      <c r="CI267" s="116">
        <f>(CH267*$E267*$F267*$G267*$L267*$CI$13)</f>
        <v>0</v>
      </c>
      <c r="CJ267" s="115"/>
      <c r="CK267" s="116">
        <f>(CJ267*$E267*$F267*$G267*$L267*$CK$13)</f>
        <v>0</v>
      </c>
      <c r="CL267" s="115"/>
      <c r="CM267" s="116">
        <f>(CL267*$E267*$F267*$G267*$L267*$CM$13)</f>
        <v>0</v>
      </c>
      <c r="CN267" s="115"/>
      <c r="CO267" s="116">
        <f>(CN267*$E267*$F267*$G267*$L267*$CO$13)</f>
        <v>0</v>
      </c>
      <c r="CP267" s="115"/>
      <c r="CQ267" s="116">
        <f>(CP267*$E267*$F267*$G267*$L267*$CQ$13)</f>
        <v>0</v>
      </c>
      <c r="CR267" s="115"/>
      <c r="CS267" s="116">
        <f>(CR267*$E267*$F267*$G267*$M267*$CS$13)</f>
        <v>0</v>
      </c>
      <c r="CT267" s="115"/>
      <c r="CU267" s="116">
        <f>(CT267*$E267*$F267*$G267*$M267*$CU$13)</f>
        <v>0</v>
      </c>
      <c r="CV267" s="115">
        <v>0</v>
      </c>
      <c r="CW267" s="116">
        <f>(CV267*$E267*$F267*$G267*$M267*$CW$13)</f>
        <v>0</v>
      </c>
      <c r="CX267" s="123">
        <v>25</v>
      </c>
      <c r="CY267" s="115">
        <f>(CX267*$E267*$F267*$G267*$M267*$CY$13)</f>
        <v>579490.02720000013</v>
      </c>
      <c r="CZ267" s="115">
        <v>0</v>
      </c>
      <c r="DA267" s="124">
        <f t="shared" si="751"/>
        <v>0</v>
      </c>
      <c r="DB267" s="115">
        <v>0</v>
      </c>
      <c r="DC267" s="116">
        <f>(DB267*$E267*$F267*$G267*$M267*$DC$13)</f>
        <v>0</v>
      </c>
      <c r="DD267" s="125"/>
      <c r="DE267" s="115">
        <f>(DD267*$E267*$F267*$G267*$M267*$DE$13)</f>
        <v>0</v>
      </c>
      <c r="DF267" s="115"/>
      <c r="DG267" s="116">
        <f>(DF267*$E267*$F267*$G267*$M267*$DG$13)</f>
        <v>0</v>
      </c>
      <c r="DH267" s="115"/>
      <c r="DI267" s="116">
        <f>(DH267*$E267*$F267*$G267*$N267*$DI$13)</f>
        <v>0</v>
      </c>
      <c r="DJ267" s="115"/>
      <c r="DK267" s="124">
        <f>(DJ267*$E267*$F267*$G267*$O267*$DK$13)</f>
        <v>0</v>
      </c>
      <c r="DL267" s="124"/>
      <c r="DM267" s="124"/>
      <c r="DN267" s="116">
        <f t="shared" si="752"/>
        <v>206</v>
      </c>
      <c r="DO267" s="116">
        <f t="shared" si="752"/>
        <v>4859131.1910400009</v>
      </c>
    </row>
    <row r="268" spans="1:119" s="37" customFormat="1" ht="18.75" x14ac:dyDescent="0.25">
      <c r="A268" s="89"/>
      <c r="B268" s="109">
        <v>217</v>
      </c>
      <c r="C268" s="110" t="s">
        <v>631</v>
      </c>
      <c r="D268" s="152" t="s">
        <v>632</v>
      </c>
      <c r="E268" s="93">
        <v>24257</v>
      </c>
      <c r="F268" s="112">
        <v>1.07</v>
      </c>
      <c r="G268" s="195">
        <v>0.8</v>
      </c>
      <c r="H268" s="195"/>
      <c r="I268" s="195"/>
      <c r="J268" s="195"/>
      <c r="K268" s="65"/>
      <c r="L268" s="113">
        <v>1.4</v>
      </c>
      <c r="M268" s="113">
        <v>1.68</v>
      </c>
      <c r="N268" s="113">
        <v>2.23</v>
      </c>
      <c r="O268" s="114">
        <v>2.57</v>
      </c>
      <c r="P268" s="115"/>
      <c r="Q268" s="116">
        <f t="shared" si="745"/>
        <v>0</v>
      </c>
      <c r="R268" s="115"/>
      <c r="S268" s="115">
        <f>(R268*$E268*$F268*$G268*$L268*$S$13)</f>
        <v>0</v>
      </c>
      <c r="T268" s="115"/>
      <c r="U268" s="116">
        <f>(T268*$E268*$F268*$G268*$L268*$U$13)</f>
        <v>0</v>
      </c>
      <c r="V268" s="115"/>
      <c r="W268" s="116">
        <f>(V268*$E268*$F268*$G268*$L268*$W$13)</f>
        <v>0</v>
      </c>
      <c r="X268" s="115">
        <v>0</v>
      </c>
      <c r="Y268" s="116">
        <f>(X268*$E268*$F268*$G268*$L268*$Y$13)</f>
        <v>0</v>
      </c>
      <c r="Z268" s="116"/>
      <c r="AA268" s="116"/>
      <c r="AB268" s="115"/>
      <c r="AC268" s="116">
        <f>(AB268*$E268*$F268*$G268*$L268*$AC$13)</f>
        <v>0</v>
      </c>
      <c r="AD268" s="133">
        <v>11</v>
      </c>
      <c r="AE268" s="116">
        <f>(AD268*E268*F268*G268*L268*$AE$13)</f>
        <v>351742.02448000002</v>
      </c>
      <c r="AF268" s="115"/>
      <c r="AG268" s="116">
        <f>(AF268*$E268*$F268*$G268*$L268*$AG$13)</f>
        <v>0</v>
      </c>
      <c r="AH268" s="115"/>
      <c r="AI268" s="116"/>
      <c r="AJ268" s="117"/>
      <c r="AK268" s="116">
        <f>(AJ268*$E268*$F268*$G268*$L268*$AK$13)</f>
        <v>0</v>
      </c>
      <c r="AL268" s="115">
        <v>60</v>
      </c>
      <c r="AM268" s="116">
        <f>(AL268*$E268*$F268*$G268*$L268*$AM$13)</f>
        <v>1918592.8608000004</v>
      </c>
      <c r="AN268" s="115">
        <v>0</v>
      </c>
      <c r="AO268" s="115">
        <f>(AN268*$E268*$F268*$G268*$L268*$AO$13)</f>
        <v>0</v>
      </c>
      <c r="AP268" s="115">
        <v>0</v>
      </c>
      <c r="AQ268" s="116">
        <f>(AP268*$E268*$F268*$G268*$M268*$AQ$13)</f>
        <v>0</v>
      </c>
      <c r="AR268" s="123">
        <v>0</v>
      </c>
      <c r="AS268" s="116">
        <f>(AR268*$E268*$F268*$G268*$M268*$AS$13)</f>
        <v>0</v>
      </c>
      <c r="AT268" s="115">
        <v>0</v>
      </c>
      <c r="AU268" s="122">
        <f>(AT268*$E268*$F268*$G268*$M268*$AU$13)</f>
        <v>0</v>
      </c>
      <c r="AV268" s="115"/>
      <c r="AW268" s="116">
        <f t="shared" si="746"/>
        <v>0</v>
      </c>
      <c r="AX268" s="115"/>
      <c r="AY268" s="115">
        <f t="shared" si="747"/>
        <v>0</v>
      </c>
      <c r="AZ268" s="115"/>
      <c r="BA268" s="116">
        <f t="shared" si="748"/>
        <v>0</v>
      </c>
      <c r="BB268" s="115">
        <v>0</v>
      </c>
      <c r="BC268" s="116">
        <f>(BB268*$E268*$F268*$G268*$L268*$BC$13)</f>
        <v>0</v>
      </c>
      <c r="BD268" s="115">
        <v>0</v>
      </c>
      <c r="BE268" s="116">
        <f t="shared" si="749"/>
        <v>0</v>
      </c>
      <c r="BF268" s="115">
        <v>0</v>
      </c>
      <c r="BG268" s="116">
        <f>(BF268*$E268*$F268*$G268*$L268*$BG$13)</f>
        <v>0</v>
      </c>
      <c r="BH268" s="115"/>
      <c r="BI268" s="116">
        <f>(BH268*$E268*$F268*$G268*$L268*$BI$13)</f>
        <v>0</v>
      </c>
      <c r="BJ268" s="115"/>
      <c r="BK268" s="116">
        <f>(BJ268*$E268*$F268*$G268*$M268*$BK$13)</f>
        <v>0</v>
      </c>
      <c r="BL268" s="115">
        <v>0</v>
      </c>
      <c r="BM268" s="116">
        <f>(BL268*$E268*$F268*$G268*$M268*$BM$13)</f>
        <v>0</v>
      </c>
      <c r="BN268" s="115">
        <v>0</v>
      </c>
      <c r="BO268" s="116">
        <f>(BN268*$E268*$F268*$G268*$M268*$BO$13)</f>
        <v>0</v>
      </c>
      <c r="BP268" s="115"/>
      <c r="BQ268" s="116">
        <f>(BP268*$E268*$F268*$G268*$M268*$BQ$13)</f>
        <v>0</v>
      </c>
      <c r="BR268" s="115"/>
      <c r="BS268" s="116">
        <f>(BR268*$E268*$F268*$G268*$M268*$BS$13)</f>
        <v>0</v>
      </c>
      <c r="BT268" s="115"/>
      <c r="BU268" s="116">
        <f>(BT268*$E268*$F268*$G268*$M268*$BU$13)</f>
        <v>0</v>
      </c>
      <c r="BV268" s="115"/>
      <c r="BW268" s="124">
        <f>(BV268*$E268*$F268*$G268*$M268*$BW$13)</f>
        <v>0</v>
      </c>
      <c r="BX268" s="115">
        <v>0</v>
      </c>
      <c r="BY268" s="116">
        <f>(BX268*$E268*$F268*$G268*$L268*$BY$13)</f>
        <v>0</v>
      </c>
      <c r="BZ268" s="115">
        <v>0</v>
      </c>
      <c r="CA268" s="116">
        <f>(BZ268*$E268*$F268*$G268*$L268*$CA$13)</f>
        <v>0</v>
      </c>
      <c r="CB268" s="115">
        <v>0</v>
      </c>
      <c r="CC268" s="116">
        <f>(CB268*$E268*$F268*$G268*$L268*$CC$13)</f>
        <v>0</v>
      </c>
      <c r="CD268" s="115"/>
      <c r="CE268" s="116">
        <f>(CD268*$E268*$F268*$G268*$M268*$CE$13)</f>
        <v>0</v>
      </c>
      <c r="CF268" s="115">
        <v>0</v>
      </c>
      <c r="CG268" s="116">
        <f t="shared" si="750"/>
        <v>0</v>
      </c>
      <c r="CH268" s="115"/>
      <c r="CI268" s="116">
        <f>(CH268*$E268*$F268*$G268*$L268*$CI$13)</f>
        <v>0</v>
      </c>
      <c r="CJ268" s="115"/>
      <c r="CK268" s="116">
        <f>(CJ268*$E268*$F268*$G268*$L268*$CK$13)</f>
        <v>0</v>
      </c>
      <c r="CL268" s="115"/>
      <c r="CM268" s="116">
        <f>(CL268*$E268*$F268*$G268*$L268*$CM$13)</f>
        <v>0</v>
      </c>
      <c r="CN268" s="115"/>
      <c r="CO268" s="116">
        <f>(CN268*$E268*$F268*$G268*$L268*$CO$13)</f>
        <v>0</v>
      </c>
      <c r="CP268" s="115"/>
      <c r="CQ268" s="116">
        <f>(CP268*$E268*$F268*$G268*$L268*$CQ$13)</f>
        <v>0</v>
      </c>
      <c r="CR268" s="115"/>
      <c r="CS268" s="116">
        <f>(CR268*$E268*$F268*$G268*$M268*$CS$13)</f>
        <v>0</v>
      </c>
      <c r="CT268" s="115"/>
      <c r="CU268" s="116">
        <f>(CT268*$E268*$F268*$G268*$M268*$CU$13)</f>
        <v>0</v>
      </c>
      <c r="CV268" s="115">
        <v>0</v>
      </c>
      <c r="CW268" s="116">
        <f>(CV268*$E268*$F268*$G268*$M268*$CW$13)</f>
        <v>0</v>
      </c>
      <c r="CX268" s="123">
        <v>10</v>
      </c>
      <c r="CY268" s="115">
        <f>(CX268*$E268*$F268*$G268*$M268*$CY$13)</f>
        <v>313951.55904000002</v>
      </c>
      <c r="CZ268" s="115">
        <v>0</v>
      </c>
      <c r="DA268" s="124">
        <f t="shared" si="751"/>
        <v>0</v>
      </c>
      <c r="DB268" s="115">
        <v>0</v>
      </c>
      <c r="DC268" s="116">
        <f>(DB268*$E268*$F268*$G268*$M268*$DC$13)</f>
        <v>0</v>
      </c>
      <c r="DD268" s="125"/>
      <c r="DE268" s="115">
        <f>(DD268*$E268*$F268*$G268*$M268*$DE$13)</f>
        <v>0</v>
      </c>
      <c r="DF268" s="115"/>
      <c r="DG268" s="116">
        <f>(DF268*$E268*$F268*$G268*$M268*$DG$13)</f>
        <v>0</v>
      </c>
      <c r="DH268" s="115"/>
      <c r="DI268" s="116">
        <f>(DH268*$E268*$F268*$G268*$N268*$DI$13)</f>
        <v>0</v>
      </c>
      <c r="DJ268" s="115"/>
      <c r="DK268" s="124">
        <f>(DJ268*$E268*$F268*$G268*$O268*$DK$13)</f>
        <v>0</v>
      </c>
      <c r="DL268" s="124"/>
      <c r="DM268" s="124"/>
      <c r="DN268" s="116">
        <f t="shared" si="752"/>
        <v>81</v>
      </c>
      <c r="DO268" s="116">
        <f t="shared" si="752"/>
        <v>2584286.4443200007</v>
      </c>
    </row>
    <row r="269" spans="1:119" s="37" customFormat="1" ht="18.75" x14ac:dyDescent="0.25">
      <c r="A269" s="89"/>
      <c r="B269" s="109">
        <v>218</v>
      </c>
      <c r="C269" s="110" t="s">
        <v>633</v>
      </c>
      <c r="D269" s="152" t="s">
        <v>634</v>
      </c>
      <c r="E269" s="93">
        <v>24257</v>
      </c>
      <c r="F269" s="112">
        <v>1.19</v>
      </c>
      <c r="G269" s="195">
        <v>0.8</v>
      </c>
      <c r="H269" s="195"/>
      <c r="I269" s="195"/>
      <c r="J269" s="195"/>
      <c r="K269" s="65"/>
      <c r="L269" s="113">
        <v>1.4</v>
      </c>
      <c r="M269" s="113">
        <v>1.68</v>
      </c>
      <c r="N269" s="113">
        <v>2.23</v>
      </c>
      <c r="O269" s="114">
        <v>2.57</v>
      </c>
      <c r="P269" s="115"/>
      <c r="Q269" s="116">
        <f t="shared" ref="Q269:Q271" si="753">(P269*$E269*$F269*$G269*$L269)</f>
        <v>0</v>
      </c>
      <c r="R269" s="115"/>
      <c r="S269" s="115">
        <f>(R269*$E269*$F269*$G269*$L269)</f>
        <v>0</v>
      </c>
      <c r="T269" s="115"/>
      <c r="U269" s="116">
        <f>(T269*$E269*$F269*$G269*$L269)</f>
        <v>0</v>
      </c>
      <c r="V269" s="115"/>
      <c r="W269" s="116">
        <f t="shared" ref="W269:W271" si="754">(V269*$E269*$F269*$G269*$L269)</f>
        <v>0</v>
      </c>
      <c r="X269" s="115">
        <v>0</v>
      </c>
      <c r="Y269" s="116">
        <f t="shared" ref="Y269:Y271" si="755">(X269*$E269*$F269*$G269*$L269)</f>
        <v>0</v>
      </c>
      <c r="Z269" s="116"/>
      <c r="AA269" s="116"/>
      <c r="AB269" s="115"/>
      <c r="AC269" s="116">
        <f>(AB269*$E269*$F269*$G269*$L269)</f>
        <v>0</v>
      </c>
      <c r="AD269" s="133">
        <v>16</v>
      </c>
      <c r="AE269" s="287">
        <f>(AD269*E269*F269*G269*L269)</f>
        <v>517275.67359999998</v>
      </c>
      <c r="AF269" s="115"/>
      <c r="AG269" s="116">
        <f t="shared" ref="AG269:AG271" si="756">(AF269*$E269*$F269*$G269*$L269)</f>
        <v>0</v>
      </c>
      <c r="AH269" s="115"/>
      <c r="AI269" s="116"/>
      <c r="AJ269" s="117"/>
      <c r="AK269" s="116">
        <f>(AJ269*$E269*$F269*$G269*$L269)</f>
        <v>0</v>
      </c>
      <c r="AL269" s="115">
        <v>149</v>
      </c>
      <c r="AM269" s="116">
        <f>(AL269*$E269*$F269*$G269*$L269)</f>
        <v>4817129.7104000002</v>
      </c>
      <c r="AN269" s="115">
        <v>0</v>
      </c>
      <c r="AO269" s="115">
        <f>(AN269*$E269*$F269*$G269*$L269)</f>
        <v>0</v>
      </c>
      <c r="AP269" s="115">
        <v>0</v>
      </c>
      <c r="AQ269" s="116">
        <f t="shared" ref="AQ269:AQ271" si="757">(AP269*$E269*$F269*$G269*$M269)</f>
        <v>0</v>
      </c>
      <c r="AR269" s="123">
        <v>0</v>
      </c>
      <c r="AS269" s="116">
        <f>(AR269*$E269*$F269*$G269*$M269)</f>
        <v>0</v>
      </c>
      <c r="AT269" s="115">
        <v>0</v>
      </c>
      <c r="AU269" s="122">
        <f t="shared" ref="AU269:AU271" si="758">(AT269*$E269*$F269*$G269*$M269)</f>
        <v>0</v>
      </c>
      <c r="AV269" s="115"/>
      <c r="AW269" s="116">
        <f t="shared" si="746"/>
        <v>0</v>
      </c>
      <c r="AX269" s="115"/>
      <c r="AY269" s="115">
        <f t="shared" si="747"/>
        <v>0</v>
      </c>
      <c r="AZ269" s="115"/>
      <c r="BA269" s="116">
        <f t="shared" si="748"/>
        <v>0</v>
      </c>
      <c r="BB269" s="115">
        <v>0</v>
      </c>
      <c r="BC269" s="116">
        <f t="shared" ref="BC269:BC271" si="759">(BB269*$E269*$F269*$G269*$L269)</f>
        <v>0</v>
      </c>
      <c r="BD269" s="115">
        <v>0</v>
      </c>
      <c r="BE269" s="116">
        <f t="shared" si="749"/>
        <v>0</v>
      </c>
      <c r="BF269" s="115">
        <v>0</v>
      </c>
      <c r="BG269" s="116"/>
      <c r="BH269" s="115"/>
      <c r="BI269" s="116">
        <f t="shared" ref="BI269:BI271" si="760">(BH269*$E269*$F269*$G269*$L269)</f>
        <v>0</v>
      </c>
      <c r="BJ269" s="115"/>
      <c r="BK269" s="116">
        <f t="shared" ref="BK269:BK271" si="761">(BJ269*$E269*$F269*$G269*$M269)</f>
        <v>0</v>
      </c>
      <c r="BL269" s="115">
        <v>0</v>
      </c>
      <c r="BM269" s="116">
        <f>(BL269*$E269*$F269*$G269*$M269)</f>
        <v>0</v>
      </c>
      <c r="BN269" s="115">
        <v>0</v>
      </c>
      <c r="BO269" s="116">
        <f>(BN269*$E269*$F269*$G269*$M269)</f>
        <v>0</v>
      </c>
      <c r="BP269" s="115"/>
      <c r="BQ269" s="116">
        <f t="shared" ref="BQ269:BQ271" si="762">(BP269*$E269*$F269*$G269*$M269)</f>
        <v>0</v>
      </c>
      <c r="BR269" s="115"/>
      <c r="BS269" s="116">
        <f t="shared" ref="BS269:BS271" si="763">(BR269*$E269*$F269*$G269*$M269)</f>
        <v>0</v>
      </c>
      <c r="BT269" s="115"/>
      <c r="BU269" s="116">
        <f t="shared" ref="BU269:BU271" si="764">(BT269*$E269*$F269*$G269*$M269)</f>
        <v>0</v>
      </c>
      <c r="BV269" s="115"/>
      <c r="BW269" s="124">
        <f t="shared" ref="BW269:BW271" si="765">(BV269*$E269*$F269*$G269*$M269)</f>
        <v>0</v>
      </c>
      <c r="BX269" s="115">
        <v>0</v>
      </c>
      <c r="BY269" s="116">
        <f t="shared" ref="BY269:BY271" si="766">(BX269*$E269*$F269*$G269*$L269)</f>
        <v>0</v>
      </c>
      <c r="BZ269" s="115">
        <v>0</v>
      </c>
      <c r="CA269" s="116">
        <f t="shared" ref="CA269:CA271" si="767">(BZ269*$E269*$F269*$G269*$L269)</f>
        <v>0</v>
      </c>
      <c r="CB269" s="115">
        <v>0</v>
      </c>
      <c r="CC269" s="116">
        <f t="shared" ref="CC269:CC271" si="768">(CB269*$E269*$F269*$G269*$L269)</f>
        <v>0</v>
      </c>
      <c r="CD269" s="115"/>
      <c r="CE269" s="116">
        <f t="shared" ref="CE269:CE271" si="769">(CD269*$E269*$F269*$G269*$M269)</f>
        <v>0</v>
      </c>
      <c r="CF269" s="115">
        <v>0</v>
      </c>
      <c r="CG269" s="116">
        <f t="shared" si="750"/>
        <v>0</v>
      </c>
      <c r="CH269" s="115"/>
      <c r="CI269" s="116">
        <f t="shared" ref="CI269:CI271" si="770">(CH269*$E269*$F269*$G269*$L269)</f>
        <v>0</v>
      </c>
      <c r="CJ269" s="115"/>
      <c r="CK269" s="116">
        <f t="shared" ref="CK269:CK271" si="771">(CJ269*$E269*$F269*$G269*$L269)</f>
        <v>0</v>
      </c>
      <c r="CL269" s="115"/>
      <c r="CM269" s="116">
        <f t="shared" ref="CM269:CM271" si="772">(CL269*$E269*$F269*$G269*$L269)</f>
        <v>0</v>
      </c>
      <c r="CN269" s="115"/>
      <c r="CO269" s="116">
        <f t="shared" ref="CO269:CO271" si="773">(CN269*$E269*$F269*$G269*$L269)</f>
        <v>0</v>
      </c>
      <c r="CP269" s="115"/>
      <c r="CQ269" s="116">
        <f t="shared" ref="CQ269:CQ271" si="774">(CP269*$E269*$F269*$G269*$L269)</f>
        <v>0</v>
      </c>
      <c r="CR269" s="115"/>
      <c r="CS269" s="116">
        <f t="shared" ref="CS269:CS271" si="775">(CR269*$E269*$F269*$G269*$M269)</f>
        <v>0</v>
      </c>
      <c r="CT269" s="115"/>
      <c r="CU269" s="116">
        <f t="shared" ref="CU269:CU271" si="776">(CT269*$E269*$F269*$G269*$M269)</f>
        <v>0</v>
      </c>
      <c r="CV269" s="115">
        <v>0</v>
      </c>
      <c r="CW269" s="116">
        <f t="shared" ref="CW269:CW271" si="777">(CV269*$E269*$F269*$G269*$M269)</f>
        <v>0</v>
      </c>
      <c r="CX269" s="123">
        <v>88</v>
      </c>
      <c r="CY269" s="115">
        <f>(CX269*$E269*$F269*$G269*$M269)</f>
        <v>3414019.44576</v>
      </c>
      <c r="CZ269" s="115">
        <v>0</v>
      </c>
      <c r="DA269" s="124">
        <f t="shared" si="751"/>
        <v>0</v>
      </c>
      <c r="DB269" s="115">
        <v>0</v>
      </c>
      <c r="DC269" s="116"/>
      <c r="DD269" s="125"/>
      <c r="DE269" s="115">
        <f t="shared" ref="DE269:DE271" si="778">(DD269*$E269*$F269*$G269*$M269)</f>
        <v>0</v>
      </c>
      <c r="DF269" s="115"/>
      <c r="DG269" s="116">
        <f t="shared" ref="DG269:DG271" si="779">(DF269*$E269*$F269*$G269*$M269)</f>
        <v>0</v>
      </c>
      <c r="DH269" s="115"/>
      <c r="DI269" s="116">
        <f t="shared" ref="DI269:DI271" si="780">(DH269*$E269*$F269*$G269*$N269)</f>
        <v>0</v>
      </c>
      <c r="DJ269" s="115"/>
      <c r="DK269" s="124">
        <f t="shared" ref="DK269:DK271" si="781">(DJ269*$E269*$F269*$G269*$O269)</f>
        <v>0</v>
      </c>
      <c r="DL269" s="124"/>
      <c r="DM269" s="124"/>
      <c r="DN269" s="116">
        <f t="shared" si="752"/>
        <v>253</v>
      </c>
      <c r="DO269" s="116">
        <f t="shared" si="752"/>
        <v>8748424.8297600001</v>
      </c>
    </row>
    <row r="270" spans="1:119" s="37" customFormat="1" ht="18.75" x14ac:dyDescent="0.25">
      <c r="A270" s="89"/>
      <c r="B270" s="109">
        <v>219</v>
      </c>
      <c r="C270" s="110" t="s">
        <v>635</v>
      </c>
      <c r="D270" s="152" t="s">
        <v>636</v>
      </c>
      <c r="E270" s="93">
        <v>24257</v>
      </c>
      <c r="F270" s="112">
        <v>2.11</v>
      </c>
      <c r="G270" s="195">
        <v>1</v>
      </c>
      <c r="H270" s="191"/>
      <c r="I270" s="191"/>
      <c r="J270" s="191"/>
      <c r="K270" s="65"/>
      <c r="L270" s="113">
        <v>1.4</v>
      </c>
      <c r="M270" s="113">
        <v>1.68</v>
      </c>
      <c r="N270" s="113">
        <v>2.23</v>
      </c>
      <c r="O270" s="114">
        <v>2.57</v>
      </c>
      <c r="P270" s="115"/>
      <c r="Q270" s="116">
        <f t="shared" si="753"/>
        <v>0</v>
      </c>
      <c r="R270" s="115"/>
      <c r="S270" s="115">
        <f t="shared" ref="S270:S271" si="782">(R270*$E270*$F270*$G270*$L270)</f>
        <v>0</v>
      </c>
      <c r="T270" s="115"/>
      <c r="U270" s="116">
        <f t="shared" ref="U270:U271" si="783">(T270*$E270*$F270*$G270*$L270)</f>
        <v>0</v>
      </c>
      <c r="V270" s="115"/>
      <c r="W270" s="116">
        <f t="shared" si="754"/>
        <v>0</v>
      </c>
      <c r="X270" s="115">
        <v>0</v>
      </c>
      <c r="Y270" s="116">
        <f t="shared" si="755"/>
        <v>0</v>
      </c>
      <c r="Z270" s="116"/>
      <c r="AA270" s="116"/>
      <c r="AB270" s="115"/>
      <c r="AC270" s="116">
        <f t="shared" ref="AC270:AC271" si="784">(AB270*$E270*$F270*$G270*$L270)</f>
        <v>0</v>
      </c>
      <c r="AD270" s="133">
        <v>13</v>
      </c>
      <c r="AE270" s="116">
        <f>(AD270*E270*F270*G270*L270)</f>
        <v>931517.3139999999</v>
      </c>
      <c r="AF270" s="115"/>
      <c r="AG270" s="116">
        <f t="shared" si="756"/>
        <v>0</v>
      </c>
      <c r="AH270" s="115"/>
      <c r="AI270" s="116"/>
      <c r="AJ270" s="117"/>
      <c r="AK270" s="116">
        <f t="shared" ref="AK270:AK271" si="785">(AJ270*$E270*$F270*$G270*$L270)</f>
        <v>0</v>
      </c>
      <c r="AL270" s="115">
        <v>80</v>
      </c>
      <c r="AM270" s="116">
        <f t="shared" ref="AM270:AM271" si="786">(AL270*$E270*$F270*$G270*$L270)</f>
        <v>5732414.2399999993</v>
      </c>
      <c r="AN270" s="115">
        <v>0</v>
      </c>
      <c r="AO270" s="115">
        <f t="shared" ref="AO270:AO271" si="787">(AN270*$E270*$F270*$G270*$L270)</f>
        <v>0</v>
      </c>
      <c r="AP270" s="115">
        <v>0</v>
      </c>
      <c r="AQ270" s="116">
        <f t="shared" si="757"/>
        <v>0</v>
      </c>
      <c r="AR270" s="123">
        <v>0</v>
      </c>
      <c r="AS270" s="116">
        <f t="shared" ref="AS270:AS271" si="788">(AR270*$E270*$F270*$G270*$M270)</f>
        <v>0</v>
      </c>
      <c r="AT270" s="115">
        <v>0</v>
      </c>
      <c r="AU270" s="122">
        <f t="shared" si="758"/>
        <v>0</v>
      </c>
      <c r="AV270" s="115"/>
      <c r="AW270" s="116">
        <f t="shared" si="746"/>
        <v>0</v>
      </c>
      <c r="AX270" s="115">
        <v>0</v>
      </c>
      <c r="AY270" s="115">
        <f t="shared" si="747"/>
        <v>0</v>
      </c>
      <c r="AZ270" s="115"/>
      <c r="BA270" s="116">
        <f t="shared" si="748"/>
        <v>0</v>
      </c>
      <c r="BB270" s="115">
        <v>0</v>
      </c>
      <c r="BC270" s="116">
        <f t="shared" si="759"/>
        <v>0</v>
      </c>
      <c r="BD270" s="115">
        <v>0</v>
      </c>
      <c r="BE270" s="116">
        <f t="shared" si="749"/>
        <v>0</v>
      </c>
      <c r="BF270" s="115">
        <v>0</v>
      </c>
      <c r="BG270" s="116"/>
      <c r="BH270" s="115"/>
      <c r="BI270" s="116">
        <f t="shared" si="760"/>
        <v>0</v>
      </c>
      <c r="BJ270" s="115"/>
      <c r="BK270" s="116">
        <f t="shared" si="761"/>
        <v>0</v>
      </c>
      <c r="BL270" s="115">
        <v>0</v>
      </c>
      <c r="BM270" s="116">
        <f t="shared" ref="BM270:BM271" si="789">(BL270*$E270*$F270*$G270*$M270)</f>
        <v>0</v>
      </c>
      <c r="BN270" s="115">
        <v>0</v>
      </c>
      <c r="BO270" s="116">
        <f t="shared" ref="BO270:BO271" si="790">(BN270*$E270*$F270*$G270*$M270)</f>
        <v>0</v>
      </c>
      <c r="BP270" s="115"/>
      <c r="BQ270" s="116">
        <f t="shared" si="762"/>
        <v>0</v>
      </c>
      <c r="BR270" s="115"/>
      <c r="BS270" s="116">
        <f t="shared" si="763"/>
        <v>0</v>
      </c>
      <c r="BT270" s="115"/>
      <c r="BU270" s="116">
        <f t="shared" si="764"/>
        <v>0</v>
      </c>
      <c r="BV270" s="115"/>
      <c r="BW270" s="124">
        <f t="shared" si="765"/>
        <v>0</v>
      </c>
      <c r="BX270" s="115">
        <v>0</v>
      </c>
      <c r="BY270" s="116">
        <f t="shared" si="766"/>
        <v>0</v>
      </c>
      <c r="BZ270" s="115">
        <v>0</v>
      </c>
      <c r="CA270" s="116">
        <f t="shared" si="767"/>
        <v>0</v>
      </c>
      <c r="CB270" s="115">
        <v>0</v>
      </c>
      <c r="CC270" s="116">
        <f t="shared" si="768"/>
        <v>0</v>
      </c>
      <c r="CD270" s="115"/>
      <c r="CE270" s="116">
        <f t="shared" si="769"/>
        <v>0</v>
      </c>
      <c r="CF270" s="115">
        <v>0</v>
      </c>
      <c r="CG270" s="116">
        <f t="shared" si="750"/>
        <v>0</v>
      </c>
      <c r="CH270" s="115"/>
      <c r="CI270" s="116">
        <f t="shared" si="770"/>
        <v>0</v>
      </c>
      <c r="CJ270" s="115"/>
      <c r="CK270" s="116">
        <f t="shared" si="771"/>
        <v>0</v>
      </c>
      <c r="CL270" s="115"/>
      <c r="CM270" s="116">
        <f t="shared" si="772"/>
        <v>0</v>
      </c>
      <c r="CN270" s="115"/>
      <c r="CO270" s="116">
        <f t="shared" si="773"/>
        <v>0</v>
      </c>
      <c r="CP270" s="115"/>
      <c r="CQ270" s="116">
        <f t="shared" si="774"/>
        <v>0</v>
      </c>
      <c r="CR270" s="115"/>
      <c r="CS270" s="116">
        <f t="shared" si="775"/>
        <v>0</v>
      </c>
      <c r="CT270" s="115"/>
      <c r="CU270" s="116">
        <f t="shared" si="776"/>
        <v>0</v>
      </c>
      <c r="CV270" s="115">
        <v>0</v>
      </c>
      <c r="CW270" s="116">
        <f t="shared" si="777"/>
        <v>0</v>
      </c>
      <c r="CX270" s="123">
        <v>4</v>
      </c>
      <c r="CY270" s="115">
        <f t="shared" ref="CY270:CY271" si="791">(CX270*$E270*$F270*$G270*$M270)</f>
        <v>343944.85439999995</v>
      </c>
      <c r="CZ270" s="115">
        <v>0</v>
      </c>
      <c r="DA270" s="124">
        <f t="shared" si="751"/>
        <v>0</v>
      </c>
      <c r="DB270" s="115">
        <v>0</v>
      </c>
      <c r="DC270" s="116"/>
      <c r="DD270" s="125"/>
      <c r="DE270" s="115">
        <f t="shared" si="778"/>
        <v>0</v>
      </c>
      <c r="DF270" s="115"/>
      <c r="DG270" s="116">
        <f t="shared" si="779"/>
        <v>0</v>
      </c>
      <c r="DH270" s="115"/>
      <c r="DI270" s="116">
        <f t="shared" si="780"/>
        <v>0</v>
      </c>
      <c r="DJ270" s="115"/>
      <c r="DK270" s="124">
        <f t="shared" si="781"/>
        <v>0</v>
      </c>
      <c r="DL270" s="124"/>
      <c r="DM270" s="124"/>
      <c r="DN270" s="116">
        <f t="shared" si="752"/>
        <v>97</v>
      </c>
      <c r="DO270" s="116">
        <f t="shared" si="752"/>
        <v>7007876.4083999991</v>
      </c>
    </row>
    <row r="271" spans="1:119" s="37" customFormat="1" ht="18.75" customHeight="1" x14ac:dyDescent="0.25">
      <c r="A271" s="89"/>
      <c r="B271" s="109">
        <v>220</v>
      </c>
      <c r="C271" s="110" t="s">
        <v>637</v>
      </c>
      <c r="D271" s="152" t="s">
        <v>638</v>
      </c>
      <c r="E271" s="93">
        <v>24257</v>
      </c>
      <c r="F271" s="112">
        <v>2.33</v>
      </c>
      <c r="G271" s="195">
        <v>0.8</v>
      </c>
      <c r="H271" s="195"/>
      <c r="I271" s="195"/>
      <c r="J271" s="195"/>
      <c r="K271" s="65"/>
      <c r="L271" s="113">
        <v>1.4</v>
      </c>
      <c r="M271" s="113">
        <v>1.68</v>
      </c>
      <c r="N271" s="113">
        <v>2.23</v>
      </c>
      <c r="O271" s="114">
        <v>2.57</v>
      </c>
      <c r="P271" s="115"/>
      <c r="Q271" s="116">
        <f t="shared" si="753"/>
        <v>0</v>
      </c>
      <c r="R271" s="115"/>
      <c r="S271" s="115">
        <f t="shared" si="782"/>
        <v>0</v>
      </c>
      <c r="T271" s="115"/>
      <c r="U271" s="116">
        <f t="shared" si="783"/>
        <v>0</v>
      </c>
      <c r="V271" s="115"/>
      <c r="W271" s="116">
        <f t="shared" si="754"/>
        <v>0</v>
      </c>
      <c r="X271" s="115"/>
      <c r="Y271" s="116">
        <f t="shared" si="755"/>
        <v>0</v>
      </c>
      <c r="Z271" s="116"/>
      <c r="AA271" s="116"/>
      <c r="AB271" s="115"/>
      <c r="AC271" s="116">
        <f t="shared" si="784"/>
        <v>0</v>
      </c>
      <c r="AD271" s="133">
        <v>15</v>
      </c>
      <c r="AE271" s="116">
        <f>(AD271*E271*F271*G271*L271)</f>
        <v>949516.00800000003</v>
      </c>
      <c r="AF271" s="115"/>
      <c r="AG271" s="116">
        <f t="shared" si="756"/>
        <v>0</v>
      </c>
      <c r="AH271" s="115"/>
      <c r="AI271" s="116"/>
      <c r="AJ271" s="117"/>
      <c r="AK271" s="116">
        <f t="shared" si="785"/>
        <v>0</v>
      </c>
      <c r="AL271" s="115">
        <v>18</v>
      </c>
      <c r="AM271" s="116">
        <f t="shared" si="786"/>
        <v>1139419.2095999999</v>
      </c>
      <c r="AN271" s="115"/>
      <c r="AO271" s="115">
        <f t="shared" si="787"/>
        <v>0</v>
      </c>
      <c r="AP271" s="115"/>
      <c r="AQ271" s="116">
        <f t="shared" si="757"/>
        <v>0</v>
      </c>
      <c r="AR271" s="123">
        <v>0</v>
      </c>
      <c r="AS271" s="116">
        <f t="shared" si="788"/>
        <v>0</v>
      </c>
      <c r="AT271" s="115"/>
      <c r="AU271" s="122">
        <f t="shared" si="758"/>
        <v>0</v>
      </c>
      <c r="AV271" s="115"/>
      <c r="AW271" s="116">
        <f t="shared" si="746"/>
        <v>0</v>
      </c>
      <c r="AX271" s="115">
        <v>0</v>
      </c>
      <c r="AY271" s="115">
        <f t="shared" si="747"/>
        <v>0</v>
      </c>
      <c r="AZ271" s="115"/>
      <c r="BA271" s="116">
        <f t="shared" si="748"/>
        <v>0</v>
      </c>
      <c r="BB271" s="115"/>
      <c r="BC271" s="116">
        <f t="shared" si="759"/>
        <v>0</v>
      </c>
      <c r="BD271" s="115"/>
      <c r="BE271" s="116">
        <f t="shared" si="749"/>
        <v>0</v>
      </c>
      <c r="BF271" s="115"/>
      <c r="BG271" s="116"/>
      <c r="BH271" s="115"/>
      <c r="BI271" s="116">
        <f t="shared" si="760"/>
        <v>0</v>
      </c>
      <c r="BJ271" s="115"/>
      <c r="BK271" s="116">
        <f t="shared" si="761"/>
        <v>0</v>
      </c>
      <c r="BL271" s="115"/>
      <c r="BM271" s="116">
        <f t="shared" si="789"/>
        <v>0</v>
      </c>
      <c r="BN271" s="115"/>
      <c r="BO271" s="116">
        <f t="shared" si="790"/>
        <v>0</v>
      </c>
      <c r="BP271" s="115"/>
      <c r="BQ271" s="116">
        <f t="shared" si="762"/>
        <v>0</v>
      </c>
      <c r="BR271" s="115"/>
      <c r="BS271" s="116">
        <f t="shared" si="763"/>
        <v>0</v>
      </c>
      <c r="BT271" s="115"/>
      <c r="BU271" s="116">
        <f t="shared" si="764"/>
        <v>0</v>
      </c>
      <c r="BV271" s="115"/>
      <c r="BW271" s="124">
        <f t="shared" si="765"/>
        <v>0</v>
      </c>
      <c r="BX271" s="115"/>
      <c r="BY271" s="116">
        <f t="shared" si="766"/>
        <v>0</v>
      </c>
      <c r="BZ271" s="115"/>
      <c r="CA271" s="116">
        <f t="shared" si="767"/>
        <v>0</v>
      </c>
      <c r="CB271" s="115"/>
      <c r="CC271" s="116">
        <f t="shared" si="768"/>
        <v>0</v>
      </c>
      <c r="CD271" s="115"/>
      <c r="CE271" s="116">
        <f t="shared" si="769"/>
        <v>0</v>
      </c>
      <c r="CF271" s="115"/>
      <c r="CG271" s="116">
        <f t="shared" si="750"/>
        <v>0</v>
      </c>
      <c r="CH271" s="115"/>
      <c r="CI271" s="116">
        <f t="shared" si="770"/>
        <v>0</v>
      </c>
      <c r="CJ271" s="115"/>
      <c r="CK271" s="116">
        <f t="shared" si="771"/>
        <v>0</v>
      </c>
      <c r="CL271" s="115"/>
      <c r="CM271" s="116">
        <f t="shared" si="772"/>
        <v>0</v>
      </c>
      <c r="CN271" s="115"/>
      <c r="CO271" s="116">
        <f t="shared" si="773"/>
        <v>0</v>
      </c>
      <c r="CP271" s="115"/>
      <c r="CQ271" s="116">
        <f t="shared" si="774"/>
        <v>0</v>
      </c>
      <c r="CR271" s="115"/>
      <c r="CS271" s="116">
        <f t="shared" si="775"/>
        <v>0</v>
      </c>
      <c r="CT271" s="115"/>
      <c r="CU271" s="116">
        <f t="shared" si="776"/>
        <v>0</v>
      </c>
      <c r="CV271" s="115"/>
      <c r="CW271" s="116">
        <f t="shared" si="777"/>
        <v>0</v>
      </c>
      <c r="CX271" s="123">
        <v>0</v>
      </c>
      <c r="CY271" s="115">
        <f t="shared" si="791"/>
        <v>0</v>
      </c>
      <c r="CZ271" s="115"/>
      <c r="DA271" s="124">
        <f t="shared" si="751"/>
        <v>0</v>
      </c>
      <c r="DB271" s="115"/>
      <c r="DC271" s="116"/>
      <c r="DD271" s="125"/>
      <c r="DE271" s="115">
        <f t="shared" si="778"/>
        <v>0</v>
      </c>
      <c r="DF271" s="115"/>
      <c r="DG271" s="116">
        <f t="shared" si="779"/>
        <v>0</v>
      </c>
      <c r="DH271" s="115"/>
      <c r="DI271" s="116">
        <f t="shared" si="780"/>
        <v>0</v>
      </c>
      <c r="DJ271" s="115"/>
      <c r="DK271" s="124">
        <f t="shared" si="781"/>
        <v>0</v>
      </c>
      <c r="DL271" s="124"/>
      <c r="DM271" s="124"/>
      <c r="DN271" s="116">
        <f t="shared" si="752"/>
        <v>33</v>
      </c>
      <c r="DO271" s="116">
        <f t="shared" si="752"/>
        <v>2088935.2176000001</v>
      </c>
    </row>
    <row r="272" spans="1:119" s="37" customFormat="1" ht="15" customHeight="1" x14ac:dyDescent="0.25">
      <c r="A272" s="89"/>
      <c r="B272" s="109">
        <v>221</v>
      </c>
      <c r="C272" s="110" t="s">
        <v>639</v>
      </c>
      <c r="D272" s="152" t="s">
        <v>640</v>
      </c>
      <c r="E272" s="93">
        <v>24257</v>
      </c>
      <c r="F272" s="112">
        <v>0.51</v>
      </c>
      <c r="G272" s="131">
        <v>1</v>
      </c>
      <c r="H272" s="101"/>
      <c r="I272" s="101"/>
      <c r="J272" s="101"/>
      <c r="K272" s="65"/>
      <c r="L272" s="113">
        <v>1.4</v>
      </c>
      <c r="M272" s="113">
        <v>1.68</v>
      </c>
      <c r="N272" s="113">
        <v>2.23</v>
      </c>
      <c r="O272" s="114">
        <v>2.57</v>
      </c>
      <c r="P272" s="115"/>
      <c r="Q272" s="116">
        <f t="shared" si="745"/>
        <v>0</v>
      </c>
      <c r="R272" s="115"/>
      <c r="S272" s="115">
        <f>(R272*$E272*$F272*$G272*$L272*$S$13)</f>
        <v>0</v>
      </c>
      <c r="T272" s="115"/>
      <c r="U272" s="116">
        <f>(T272*$E272*$F272*$G272*$L272*$U$13)</f>
        <v>0</v>
      </c>
      <c r="V272" s="115"/>
      <c r="W272" s="116">
        <f>(V272*$E272*$F272*$G272*$L272*$W$13)</f>
        <v>0</v>
      </c>
      <c r="X272" s="115">
        <v>0</v>
      </c>
      <c r="Y272" s="116">
        <f>(X272*$E272*$F272*$G272*$L272*$Y$13)</f>
        <v>0</v>
      </c>
      <c r="Z272" s="116"/>
      <c r="AA272" s="116"/>
      <c r="AB272" s="115"/>
      <c r="AC272" s="116">
        <f>(AB272*$E272*$F272*$G272*$L272*$AC$13)</f>
        <v>0</v>
      </c>
      <c r="AD272" s="133">
        <v>36</v>
      </c>
      <c r="AE272" s="116">
        <f>(AD272*E272*F272*G272*L272*$AE$13)</f>
        <v>685852.12080000003</v>
      </c>
      <c r="AF272" s="115"/>
      <c r="AG272" s="116">
        <f>(AF272*$E272*$F272*$G272*$L272*$AG$13)</f>
        <v>0</v>
      </c>
      <c r="AH272" s="115"/>
      <c r="AI272" s="116"/>
      <c r="AJ272" s="117"/>
      <c r="AK272" s="116">
        <f>(AJ272*$E272*$F272*$G272*$L272*$AK$13)</f>
        <v>0</v>
      </c>
      <c r="AL272" s="115">
        <v>1415</v>
      </c>
      <c r="AM272" s="116">
        <f>(AL272*$E272*$F272*$G272*$L272*$AM$13)</f>
        <v>26957798.636999998</v>
      </c>
      <c r="AN272" s="115">
        <v>0</v>
      </c>
      <c r="AO272" s="115">
        <f>(AN272*$E272*$F272*$G272*$L272*$AO$13)</f>
        <v>0</v>
      </c>
      <c r="AP272" s="115"/>
      <c r="AQ272" s="116">
        <f>(AP272*$E272*$F272*$G272*$M272*$AQ$13)</f>
        <v>0</v>
      </c>
      <c r="AR272" s="123"/>
      <c r="AS272" s="116">
        <f>(AR272*$E272*$F272*$G272*$M272*$AS$13)</f>
        <v>0</v>
      </c>
      <c r="AT272" s="115">
        <v>0</v>
      </c>
      <c r="AU272" s="122">
        <f>(AT272*$E272*$F272*$G272*$M272*$AU$13)</f>
        <v>0</v>
      </c>
      <c r="AV272" s="115"/>
      <c r="AW272" s="116">
        <f t="shared" si="746"/>
        <v>0</v>
      </c>
      <c r="AX272" s="115"/>
      <c r="AY272" s="115">
        <f t="shared" si="747"/>
        <v>0</v>
      </c>
      <c r="AZ272" s="115"/>
      <c r="BA272" s="116">
        <f t="shared" si="748"/>
        <v>0</v>
      </c>
      <c r="BB272" s="115">
        <v>0</v>
      </c>
      <c r="BC272" s="116">
        <f>(BB272*$E272*$F272*$G272*$L272*$BC$13)</f>
        <v>0</v>
      </c>
      <c r="BD272" s="115">
        <v>0</v>
      </c>
      <c r="BE272" s="116">
        <f t="shared" si="749"/>
        <v>0</v>
      </c>
      <c r="BF272" s="115">
        <v>0</v>
      </c>
      <c r="BG272" s="116">
        <f>(BF272*$E272*$F272*$G272*$L272*$BG$13)</f>
        <v>0</v>
      </c>
      <c r="BH272" s="115"/>
      <c r="BI272" s="116">
        <f>(BH272*$E272*$F272*$G272*$L272*$BI$13)</f>
        <v>0</v>
      </c>
      <c r="BJ272" s="115"/>
      <c r="BK272" s="116">
        <f>(BJ272*$E272*$F272*$G272*$M272*$BK$13)</f>
        <v>0</v>
      </c>
      <c r="BL272" s="115"/>
      <c r="BM272" s="116">
        <f>(BL272*$E272*$F272*$G272*$M272*$BM$13)</f>
        <v>0</v>
      </c>
      <c r="BN272" s="115">
        <v>0</v>
      </c>
      <c r="BO272" s="116">
        <f>(BN272*$E272*$F272*$G272*$M272*$BO$13)</f>
        <v>0</v>
      </c>
      <c r="BP272" s="115"/>
      <c r="BQ272" s="116">
        <f>(BP272*$E272*$F272*$G272*$M272*$BQ$13)</f>
        <v>0</v>
      </c>
      <c r="BR272" s="115">
        <v>2</v>
      </c>
      <c r="BS272" s="116">
        <f>(BR272*$E272*$F272*$G272*$M272*$BS$13)</f>
        <v>37410.115680000003</v>
      </c>
      <c r="BT272" s="115">
        <v>3</v>
      </c>
      <c r="BU272" s="116">
        <f>(BT272*$E272*$F272*$G272*$M272*$BU$13)</f>
        <v>74820.231359999991</v>
      </c>
      <c r="BV272" s="115"/>
      <c r="BW272" s="124">
        <f>(BV272*$E272*$F272*$G272*$M272*$BW$13)</f>
        <v>0</v>
      </c>
      <c r="BX272" s="115">
        <v>0</v>
      </c>
      <c r="BY272" s="116">
        <f>(BX272*$E272*$F272*$G272*$L272*$BY$13)</f>
        <v>0</v>
      </c>
      <c r="BZ272" s="115">
        <v>0</v>
      </c>
      <c r="CA272" s="116">
        <f>(BZ272*$E272*$F272*$G272*$L272*$CA$13)</f>
        <v>0</v>
      </c>
      <c r="CB272" s="115">
        <v>0</v>
      </c>
      <c r="CC272" s="116">
        <f>(CB272*$E272*$F272*$G272*$L272*$CC$13)</f>
        <v>0</v>
      </c>
      <c r="CD272" s="115"/>
      <c r="CE272" s="116">
        <f>(CD272*$E272*$F272*$G272*$M272*$CE$13)</f>
        <v>0</v>
      </c>
      <c r="CF272" s="115">
        <v>0</v>
      </c>
      <c r="CG272" s="116">
        <f t="shared" si="750"/>
        <v>0</v>
      </c>
      <c r="CH272" s="115"/>
      <c r="CI272" s="116">
        <f>(CH272*$E272*$F272*$G272*$L272*$CI$13)</f>
        <v>0</v>
      </c>
      <c r="CJ272" s="115"/>
      <c r="CK272" s="116">
        <f>(CJ272*$E272*$F272*$G272*$L272*$CK$13)</f>
        <v>0</v>
      </c>
      <c r="CL272" s="115"/>
      <c r="CM272" s="116">
        <f>(CL272*$E272*$F272*$G272*$L272*$CM$13)</f>
        <v>0</v>
      </c>
      <c r="CN272" s="115"/>
      <c r="CO272" s="116">
        <f>(CN272*$E272*$F272*$G272*$L272*$CO$13)</f>
        <v>0</v>
      </c>
      <c r="CP272" s="115"/>
      <c r="CQ272" s="116">
        <f>(CP272*$E272*$F272*$G272*$L272*$CQ$13)</f>
        <v>0</v>
      </c>
      <c r="CR272" s="115"/>
      <c r="CS272" s="116">
        <f>(CR272*$E272*$F272*$G272*$M272*$CS$13)</f>
        <v>0</v>
      </c>
      <c r="CT272" s="115"/>
      <c r="CU272" s="116">
        <f>(CT272*$E272*$F272*$G272*$M272*$CU$13)</f>
        <v>0</v>
      </c>
      <c r="CV272" s="115">
        <v>0</v>
      </c>
      <c r="CW272" s="116">
        <f>(CV272*$E272*$F272*$G272*$M272*$CW$13)</f>
        <v>0</v>
      </c>
      <c r="CX272" s="123">
        <v>699</v>
      </c>
      <c r="CY272" s="115">
        <f>(CX272*$E272*$F272*$G272*$M272*$CY$13)</f>
        <v>13074835.430159999</v>
      </c>
      <c r="CZ272" s="115">
        <v>0</v>
      </c>
      <c r="DA272" s="124">
        <f t="shared" si="751"/>
        <v>0</v>
      </c>
      <c r="DB272" s="115">
        <v>0</v>
      </c>
      <c r="DC272" s="116">
        <f>(DB272*$E272*$F272*$G272*$M272*$DC$13)</f>
        <v>0</v>
      </c>
      <c r="DD272" s="125"/>
      <c r="DE272" s="115">
        <f>(DD272*$E272*$F272*$G272*$M272*$DE$13)</f>
        <v>0</v>
      </c>
      <c r="DF272" s="115">
        <v>3</v>
      </c>
      <c r="DG272" s="116">
        <f>(DF272*$E272*$F272*$G272*$M272*$DG$13)</f>
        <v>62350.192799999997</v>
      </c>
      <c r="DH272" s="115">
        <v>0</v>
      </c>
      <c r="DI272" s="116">
        <f>(DH272*$E272*$F272*$G272*$N272*$DI$13)</f>
        <v>0</v>
      </c>
      <c r="DJ272" s="115"/>
      <c r="DK272" s="124">
        <f>(DJ272*$E272*$F272*$G272*$O272*$DK$13)</f>
        <v>0</v>
      </c>
      <c r="DL272" s="124"/>
      <c r="DM272" s="124"/>
      <c r="DN272" s="116">
        <f t="shared" si="752"/>
        <v>2158</v>
      </c>
      <c r="DO272" s="116">
        <f t="shared" si="752"/>
        <v>40893066.727799997</v>
      </c>
    </row>
    <row r="273" spans="1:119" s="37" customFormat="1" ht="15.75" customHeight="1" x14ac:dyDescent="0.25">
      <c r="A273" s="89"/>
      <c r="B273" s="109">
        <v>222</v>
      </c>
      <c r="C273" s="110" t="s">
        <v>641</v>
      </c>
      <c r="D273" s="152" t="s">
        <v>642</v>
      </c>
      <c r="E273" s="93">
        <v>24257</v>
      </c>
      <c r="F273" s="112">
        <v>0.66</v>
      </c>
      <c r="G273" s="131">
        <v>1</v>
      </c>
      <c r="H273" s="101"/>
      <c r="I273" s="101"/>
      <c r="J273" s="101"/>
      <c r="K273" s="65"/>
      <c r="L273" s="113">
        <v>1.4</v>
      </c>
      <c r="M273" s="113">
        <v>1.68</v>
      </c>
      <c r="N273" s="113">
        <v>2.23</v>
      </c>
      <c r="O273" s="114">
        <v>2.57</v>
      </c>
      <c r="P273" s="115"/>
      <c r="Q273" s="116">
        <f t="shared" si="745"/>
        <v>0</v>
      </c>
      <c r="R273" s="115"/>
      <c r="S273" s="115">
        <f>(R273*$E273*$F273*$G273*$L273*$S$13)</f>
        <v>0</v>
      </c>
      <c r="T273" s="115"/>
      <c r="U273" s="116">
        <f>(T273*$E273*$F273*$G273*$L273*$U$13)</f>
        <v>0</v>
      </c>
      <c r="V273" s="115"/>
      <c r="W273" s="116">
        <f>(V273*$E273*$F273*$G273*$L273*$W$13)</f>
        <v>0</v>
      </c>
      <c r="X273" s="115"/>
      <c r="Y273" s="116">
        <f>(X273*$E273*$F273*$G273*$L273*$Y$13)</f>
        <v>0</v>
      </c>
      <c r="Z273" s="116"/>
      <c r="AA273" s="116"/>
      <c r="AB273" s="115"/>
      <c r="AC273" s="116">
        <f>(AB273*$E273*$F273*$G273*$L273*$AC$13)</f>
        <v>0</v>
      </c>
      <c r="AD273" s="133">
        <v>4</v>
      </c>
      <c r="AE273" s="116">
        <f>(AD273*E273*F273*G273*L273*$AE$13)</f>
        <v>98619.259200000015</v>
      </c>
      <c r="AF273" s="115"/>
      <c r="AG273" s="116">
        <f>(AF273*$E273*$F273*$G273*$L273*$AG$13)</f>
        <v>0</v>
      </c>
      <c r="AH273" s="115"/>
      <c r="AI273" s="116"/>
      <c r="AJ273" s="117"/>
      <c r="AK273" s="116">
        <f>(AJ273*$E273*$F273*$G273*$L273*$AK$13)</f>
        <v>0</v>
      </c>
      <c r="AL273" s="115">
        <v>224</v>
      </c>
      <c r="AM273" s="116">
        <f>(AL273*$E273*$F273*$G273*$L273*$AM$13)</f>
        <v>5522678.5152000012</v>
      </c>
      <c r="AN273" s="115"/>
      <c r="AO273" s="115">
        <f>(AN273*$E273*$F273*$G273*$L273*$AO$13)</f>
        <v>0</v>
      </c>
      <c r="AP273" s="115">
        <v>1</v>
      </c>
      <c r="AQ273" s="116">
        <f>(AP273*$E273*$F273*$G273*$M273*$AQ$13)</f>
        <v>29585.777760000001</v>
      </c>
      <c r="AR273" s="123">
        <v>0</v>
      </c>
      <c r="AS273" s="116">
        <f>(AR273*$E273*$F273*$G273*$M273*$AS$13)</f>
        <v>0</v>
      </c>
      <c r="AT273" s="115"/>
      <c r="AU273" s="122">
        <f>(AT273*$E273*$F273*$G273*$M273*$AU$13)</f>
        <v>0</v>
      </c>
      <c r="AV273" s="115"/>
      <c r="AW273" s="116">
        <f t="shared" si="746"/>
        <v>0</v>
      </c>
      <c r="AX273" s="115">
        <v>0</v>
      </c>
      <c r="AY273" s="115">
        <f t="shared" si="747"/>
        <v>0</v>
      </c>
      <c r="AZ273" s="115"/>
      <c r="BA273" s="116">
        <f t="shared" si="748"/>
        <v>0</v>
      </c>
      <c r="BB273" s="115"/>
      <c r="BC273" s="116">
        <f>(BB273*$E273*$F273*$G273*$L273*$BC$13)</f>
        <v>0</v>
      </c>
      <c r="BD273" s="115"/>
      <c r="BE273" s="116">
        <f t="shared" si="749"/>
        <v>0</v>
      </c>
      <c r="BF273" s="115"/>
      <c r="BG273" s="116">
        <f>(BF273*$E273*$F273*$G273*$L273*$BG$13)</f>
        <v>0</v>
      </c>
      <c r="BH273" s="115"/>
      <c r="BI273" s="116">
        <f>(BH273*$E273*$F273*$G273*$L273*$BI$13)</f>
        <v>0</v>
      </c>
      <c r="BJ273" s="115"/>
      <c r="BK273" s="116">
        <f>(BJ273*$E273*$F273*$G273*$M273*$BK$13)</f>
        <v>0</v>
      </c>
      <c r="BL273" s="115"/>
      <c r="BM273" s="116">
        <f>(BL273*$E273*$F273*$G273*$M273*$BM$13)</f>
        <v>0</v>
      </c>
      <c r="BN273" s="115"/>
      <c r="BO273" s="116">
        <f>(BN273*$E273*$F273*$G273*$M273*$BO$13)</f>
        <v>0</v>
      </c>
      <c r="BP273" s="115"/>
      <c r="BQ273" s="116">
        <f>(BP273*$E273*$F273*$G273*$M273*$BQ$13)</f>
        <v>0</v>
      </c>
      <c r="BR273" s="115"/>
      <c r="BS273" s="116">
        <f>(BR273*$E273*$F273*$G273*$M273*$BS$13)</f>
        <v>0</v>
      </c>
      <c r="BT273" s="115">
        <v>4</v>
      </c>
      <c r="BU273" s="116">
        <f>(BT273*$E273*$F273*$G273*$M273*$BU$13)</f>
        <v>129101.57567999999</v>
      </c>
      <c r="BV273" s="115"/>
      <c r="BW273" s="124">
        <f>(BV273*$E273*$F273*$G273*$M273*$BW$13)</f>
        <v>0</v>
      </c>
      <c r="BX273" s="115"/>
      <c r="BY273" s="116">
        <f>(BX273*$E273*$F273*$G273*$L273*$BY$13)</f>
        <v>0</v>
      </c>
      <c r="BZ273" s="115"/>
      <c r="CA273" s="116">
        <f>(BZ273*$E273*$F273*$G273*$L273*$CA$13)</f>
        <v>0</v>
      </c>
      <c r="CB273" s="115"/>
      <c r="CC273" s="116">
        <f>(CB273*$E273*$F273*$G273*$L273*$CC$13)</f>
        <v>0</v>
      </c>
      <c r="CD273" s="115"/>
      <c r="CE273" s="116">
        <f>(CD273*$E273*$F273*$G273*$M273*$CE$13)</f>
        <v>0</v>
      </c>
      <c r="CF273" s="115"/>
      <c r="CG273" s="116">
        <f t="shared" si="750"/>
        <v>0</v>
      </c>
      <c r="CH273" s="115"/>
      <c r="CI273" s="116">
        <f>(CH273*$E273*$F273*$G273*$L273*$CI$13)</f>
        <v>0</v>
      </c>
      <c r="CJ273" s="115"/>
      <c r="CK273" s="116">
        <f>(CJ273*$E273*$F273*$G273*$L273*$CK$13)</f>
        <v>0</v>
      </c>
      <c r="CL273" s="115"/>
      <c r="CM273" s="116">
        <f>(CL273*$E273*$F273*$G273*$L273*$CM$13)</f>
        <v>0</v>
      </c>
      <c r="CN273" s="115"/>
      <c r="CO273" s="116">
        <f>(CN273*$E273*$F273*$G273*$L273*$CO$13)</f>
        <v>0</v>
      </c>
      <c r="CP273" s="115"/>
      <c r="CQ273" s="116">
        <f>(CP273*$E273*$F273*$G273*$L273*$CQ$13)</f>
        <v>0</v>
      </c>
      <c r="CR273" s="115"/>
      <c r="CS273" s="116">
        <f>(CR273*$E273*$F273*$G273*$M273*$CS$13)</f>
        <v>0</v>
      </c>
      <c r="CT273" s="115"/>
      <c r="CU273" s="116">
        <f>(CT273*$E273*$F273*$G273*$M273*$CU$13)</f>
        <v>0</v>
      </c>
      <c r="CV273" s="115"/>
      <c r="CW273" s="116">
        <f>(CV273*$E273*$F273*$G273*$M273*$CW$13)</f>
        <v>0</v>
      </c>
      <c r="CX273" s="123">
        <v>60</v>
      </c>
      <c r="CY273" s="115">
        <f>(CX273*$E273*$F273*$G273*$M273*$CY$13)</f>
        <v>1452392.7264</v>
      </c>
      <c r="CZ273" s="115"/>
      <c r="DA273" s="124">
        <f t="shared" si="751"/>
        <v>0</v>
      </c>
      <c r="DB273" s="115"/>
      <c r="DC273" s="116">
        <f>(DB273*$E273*$F273*$G273*$M273*$DC$13)</f>
        <v>0</v>
      </c>
      <c r="DD273" s="125"/>
      <c r="DE273" s="115">
        <f>(DD273*$E273*$F273*$G273*$M273*$DE$13)</f>
        <v>0</v>
      </c>
      <c r="DF273" s="115"/>
      <c r="DG273" s="116">
        <f>(DF273*$E273*$F273*$G273*$M273*$DG$13)</f>
        <v>0</v>
      </c>
      <c r="DH273" s="115">
        <v>3</v>
      </c>
      <c r="DI273" s="116">
        <f>(DH273*$E273*$F273*$G273*$N273*$DI$13)</f>
        <v>85683.486239999998</v>
      </c>
      <c r="DJ273" s="115">
        <v>4</v>
      </c>
      <c r="DK273" s="124">
        <f>(DJ273*$E273*$F273*$G273*$O273*$DK$13)</f>
        <v>131663.11488000001</v>
      </c>
      <c r="DL273" s="124"/>
      <c r="DM273" s="124"/>
      <c r="DN273" s="116">
        <f t="shared" si="752"/>
        <v>300</v>
      </c>
      <c r="DO273" s="116">
        <f t="shared" si="752"/>
        <v>7449724.4553600019</v>
      </c>
    </row>
    <row r="274" spans="1:119" s="37" customFormat="1" ht="15.75" customHeight="1" x14ac:dyDescent="0.25">
      <c r="A274" s="102">
        <v>22</v>
      </c>
      <c r="B274" s="134"/>
      <c r="C274" s="135"/>
      <c r="D274" s="153" t="s">
        <v>643</v>
      </c>
      <c r="E274" s="103">
        <v>24257</v>
      </c>
      <c r="F274" s="136">
        <v>0.8</v>
      </c>
      <c r="G274" s="106"/>
      <c r="H274" s="113"/>
      <c r="I274" s="113"/>
      <c r="J274" s="113"/>
      <c r="K274" s="105"/>
      <c r="L274" s="106">
        <v>1.4</v>
      </c>
      <c r="M274" s="106">
        <v>1.68</v>
      </c>
      <c r="N274" s="106">
        <v>2.23</v>
      </c>
      <c r="O274" s="107">
        <v>2.57</v>
      </c>
      <c r="P274" s="100">
        <f>SUM(P275:P278)</f>
        <v>0</v>
      </c>
      <c r="Q274" s="100">
        <f t="shared" ref="Q274:CB274" si="792">SUM(Q275:Q278)</f>
        <v>0</v>
      </c>
      <c r="R274" s="100">
        <f t="shared" si="792"/>
        <v>1</v>
      </c>
      <c r="S274" s="100">
        <f t="shared" si="792"/>
        <v>79194.253600000011</v>
      </c>
      <c r="T274" s="100">
        <f t="shared" si="792"/>
        <v>339</v>
      </c>
      <c r="U274" s="100">
        <f t="shared" si="792"/>
        <v>13822244.442831999</v>
      </c>
      <c r="V274" s="100">
        <f t="shared" si="792"/>
        <v>3</v>
      </c>
      <c r="W274" s="100">
        <f t="shared" si="792"/>
        <v>48911.281146000001</v>
      </c>
      <c r="X274" s="100">
        <f t="shared" si="792"/>
        <v>0</v>
      </c>
      <c r="Y274" s="100">
        <f t="shared" si="792"/>
        <v>0</v>
      </c>
      <c r="Z274" s="100"/>
      <c r="AA274" s="100"/>
      <c r="AB274" s="100">
        <f t="shared" si="792"/>
        <v>0</v>
      </c>
      <c r="AC274" s="100">
        <f t="shared" si="792"/>
        <v>0</v>
      </c>
      <c r="AD274" s="100">
        <f t="shared" si="792"/>
        <v>0</v>
      </c>
      <c r="AE274" s="100">
        <f t="shared" si="792"/>
        <v>0</v>
      </c>
      <c r="AF274" s="100">
        <f t="shared" si="792"/>
        <v>0</v>
      </c>
      <c r="AG274" s="100">
        <f t="shared" si="792"/>
        <v>0</v>
      </c>
      <c r="AH274" s="100">
        <f t="shared" si="792"/>
        <v>0</v>
      </c>
      <c r="AI274" s="100">
        <f t="shared" si="792"/>
        <v>0</v>
      </c>
      <c r="AJ274" s="100">
        <f t="shared" si="792"/>
        <v>0</v>
      </c>
      <c r="AK274" s="100">
        <f t="shared" si="792"/>
        <v>0</v>
      </c>
      <c r="AL274" s="100">
        <f t="shared" si="792"/>
        <v>0</v>
      </c>
      <c r="AM274" s="100">
        <f t="shared" si="792"/>
        <v>0</v>
      </c>
      <c r="AN274" s="100">
        <f t="shared" si="792"/>
        <v>0</v>
      </c>
      <c r="AO274" s="100">
        <f t="shared" si="792"/>
        <v>0</v>
      </c>
      <c r="AP274" s="100">
        <f t="shared" si="792"/>
        <v>18</v>
      </c>
      <c r="AQ274" s="100">
        <f t="shared" si="792"/>
        <v>314685.09072000004</v>
      </c>
      <c r="AR274" s="100">
        <f t="shared" si="792"/>
        <v>0</v>
      </c>
      <c r="AS274" s="100">
        <f t="shared" si="792"/>
        <v>0</v>
      </c>
      <c r="AT274" s="100">
        <f t="shared" si="792"/>
        <v>1</v>
      </c>
      <c r="AU274" s="100">
        <f t="shared" si="792"/>
        <v>17482.50504</v>
      </c>
      <c r="AV274" s="100">
        <f t="shared" si="792"/>
        <v>0</v>
      </c>
      <c r="AW274" s="100">
        <f t="shared" si="792"/>
        <v>0</v>
      </c>
      <c r="AX274" s="100">
        <f t="shared" si="792"/>
        <v>0</v>
      </c>
      <c r="AY274" s="100">
        <f t="shared" si="792"/>
        <v>0</v>
      </c>
      <c r="AZ274" s="100">
        <f t="shared" si="792"/>
        <v>0</v>
      </c>
      <c r="BA274" s="100">
        <f t="shared" si="792"/>
        <v>0</v>
      </c>
      <c r="BB274" s="100">
        <f t="shared" si="792"/>
        <v>0</v>
      </c>
      <c r="BC274" s="100">
        <f t="shared" si="792"/>
        <v>0</v>
      </c>
      <c r="BD274" s="100">
        <f t="shared" si="792"/>
        <v>0</v>
      </c>
      <c r="BE274" s="100">
        <f t="shared" si="792"/>
        <v>0</v>
      </c>
      <c r="BF274" s="100">
        <f t="shared" si="792"/>
        <v>0</v>
      </c>
      <c r="BG274" s="100">
        <f t="shared" si="792"/>
        <v>0</v>
      </c>
      <c r="BH274" s="100">
        <f t="shared" si="792"/>
        <v>5</v>
      </c>
      <c r="BI274" s="100">
        <f t="shared" si="792"/>
        <v>198461.07120000001</v>
      </c>
      <c r="BJ274" s="100">
        <f t="shared" si="792"/>
        <v>40</v>
      </c>
      <c r="BK274" s="100">
        <f t="shared" si="792"/>
        <v>699300.20160000003</v>
      </c>
      <c r="BL274" s="100">
        <f t="shared" si="792"/>
        <v>99</v>
      </c>
      <c r="BM274" s="100">
        <f t="shared" si="792"/>
        <v>1870913.3015999999</v>
      </c>
      <c r="BN274" s="100">
        <f t="shared" si="792"/>
        <v>0</v>
      </c>
      <c r="BO274" s="100">
        <f t="shared" si="792"/>
        <v>0</v>
      </c>
      <c r="BP274" s="100">
        <f t="shared" si="792"/>
        <v>8</v>
      </c>
      <c r="BQ274" s="100">
        <f t="shared" si="792"/>
        <v>127145.49119999999</v>
      </c>
      <c r="BR274" s="100">
        <f t="shared" si="792"/>
        <v>18</v>
      </c>
      <c r="BS274" s="100">
        <f t="shared" si="792"/>
        <v>257469.61968</v>
      </c>
      <c r="BT274" s="100">
        <f t="shared" si="792"/>
        <v>7</v>
      </c>
      <c r="BU274" s="100">
        <f t="shared" si="792"/>
        <v>133502.76575999998</v>
      </c>
      <c r="BV274" s="100">
        <f t="shared" si="792"/>
        <v>30</v>
      </c>
      <c r="BW274" s="100">
        <f t="shared" si="792"/>
        <v>572154.71039999998</v>
      </c>
      <c r="BX274" s="100">
        <f t="shared" si="792"/>
        <v>0</v>
      </c>
      <c r="BY274" s="100">
        <f t="shared" si="792"/>
        <v>0</v>
      </c>
      <c r="BZ274" s="100">
        <f t="shared" si="792"/>
        <v>0</v>
      </c>
      <c r="CA274" s="100">
        <f t="shared" si="792"/>
        <v>0</v>
      </c>
      <c r="CB274" s="100">
        <f t="shared" si="792"/>
        <v>0</v>
      </c>
      <c r="CC274" s="100">
        <f t="shared" ref="CC274:DO274" si="793">SUM(CC275:CC278)</f>
        <v>0</v>
      </c>
      <c r="CD274" s="100">
        <f t="shared" si="793"/>
        <v>14</v>
      </c>
      <c r="CE274" s="100">
        <f t="shared" si="793"/>
        <v>282002.17920000001</v>
      </c>
      <c r="CF274" s="100">
        <f t="shared" si="793"/>
        <v>0</v>
      </c>
      <c r="CG274" s="100">
        <f t="shared" si="793"/>
        <v>0</v>
      </c>
      <c r="CH274" s="100">
        <f t="shared" si="793"/>
        <v>0</v>
      </c>
      <c r="CI274" s="100">
        <f t="shared" si="793"/>
        <v>0</v>
      </c>
      <c r="CJ274" s="100">
        <f t="shared" si="793"/>
        <v>0</v>
      </c>
      <c r="CK274" s="100">
        <f t="shared" si="793"/>
        <v>0</v>
      </c>
      <c r="CL274" s="100">
        <f t="shared" si="793"/>
        <v>13</v>
      </c>
      <c r="CM274" s="100">
        <f t="shared" si="793"/>
        <v>370501.41800000001</v>
      </c>
      <c r="CN274" s="100">
        <f t="shared" si="793"/>
        <v>20</v>
      </c>
      <c r="CO274" s="100">
        <f t="shared" si="793"/>
        <v>238397.796</v>
      </c>
      <c r="CP274" s="100">
        <f t="shared" si="793"/>
        <v>54</v>
      </c>
      <c r="CQ274" s="100">
        <f t="shared" si="793"/>
        <v>715193.38800000004</v>
      </c>
      <c r="CR274" s="100">
        <f t="shared" si="793"/>
        <v>76</v>
      </c>
      <c r="CS274" s="100">
        <f t="shared" si="793"/>
        <v>1207882.1664</v>
      </c>
      <c r="CT274" s="100">
        <f t="shared" si="793"/>
        <v>115</v>
      </c>
      <c r="CU274" s="100">
        <f t="shared" si="793"/>
        <v>3076350.3624</v>
      </c>
      <c r="CV274" s="100">
        <f t="shared" si="793"/>
        <v>0</v>
      </c>
      <c r="CW274" s="100">
        <f t="shared" si="793"/>
        <v>0</v>
      </c>
      <c r="CX274" s="100">
        <f t="shared" si="793"/>
        <v>0</v>
      </c>
      <c r="CY274" s="100">
        <f t="shared" si="793"/>
        <v>0</v>
      </c>
      <c r="CZ274" s="100">
        <f t="shared" si="793"/>
        <v>0</v>
      </c>
      <c r="DA274" s="100">
        <f t="shared" si="793"/>
        <v>0</v>
      </c>
      <c r="DB274" s="100">
        <f t="shared" si="793"/>
        <v>1</v>
      </c>
      <c r="DC274" s="100">
        <f t="shared" si="793"/>
        <v>15893.186399999999</v>
      </c>
      <c r="DD274" s="100">
        <f t="shared" si="793"/>
        <v>6</v>
      </c>
      <c r="DE274" s="100">
        <f t="shared" si="793"/>
        <v>154856.68800000002</v>
      </c>
      <c r="DF274" s="100">
        <f t="shared" si="793"/>
        <v>8</v>
      </c>
      <c r="DG274" s="100">
        <f t="shared" si="793"/>
        <v>127145.49119999999</v>
      </c>
      <c r="DH274" s="100">
        <f t="shared" si="793"/>
        <v>5</v>
      </c>
      <c r="DI274" s="100">
        <f t="shared" si="793"/>
        <v>84385.251600000018</v>
      </c>
      <c r="DJ274" s="100">
        <f t="shared" si="793"/>
        <v>26</v>
      </c>
      <c r="DK274" s="100">
        <f t="shared" si="793"/>
        <v>724147.13184000005</v>
      </c>
      <c r="DL274" s="100">
        <f t="shared" si="793"/>
        <v>0</v>
      </c>
      <c r="DM274" s="100">
        <f t="shared" si="793"/>
        <v>0</v>
      </c>
      <c r="DN274" s="100">
        <f t="shared" si="793"/>
        <v>907</v>
      </c>
      <c r="DO274" s="100">
        <f t="shared" si="793"/>
        <v>25138219.793817993</v>
      </c>
    </row>
    <row r="275" spans="1:119" s="129" customFormat="1" ht="15.75" customHeight="1" x14ac:dyDescent="0.25">
      <c r="A275" s="89"/>
      <c r="B275" s="109">
        <v>223</v>
      </c>
      <c r="C275" s="110" t="s">
        <v>644</v>
      </c>
      <c r="D275" s="152" t="s">
        <v>645</v>
      </c>
      <c r="E275" s="93">
        <v>24257</v>
      </c>
      <c r="F275" s="112">
        <v>1.1100000000000001</v>
      </c>
      <c r="G275" s="131">
        <v>1</v>
      </c>
      <c r="H275" s="101"/>
      <c r="I275" s="101"/>
      <c r="J275" s="101"/>
      <c r="K275" s="65"/>
      <c r="L275" s="113">
        <v>1.4</v>
      </c>
      <c r="M275" s="113">
        <v>1.68</v>
      </c>
      <c r="N275" s="113">
        <v>2.23</v>
      </c>
      <c r="O275" s="114">
        <v>2.57</v>
      </c>
      <c r="P275" s="115"/>
      <c r="Q275" s="116">
        <f>(P275*$E275*$F275*$G275*$L275*$Q$13)</f>
        <v>0</v>
      </c>
      <c r="R275" s="115"/>
      <c r="S275" s="115">
        <f>(R275*$E275*$F275*$G275*$L275*$S$13)</f>
        <v>0</v>
      </c>
      <c r="T275" s="115">
        <v>2</v>
      </c>
      <c r="U275" s="116">
        <f>(T275*$E275*$F275*$G275*$L275*$U$13)</f>
        <v>92806.020636000016</v>
      </c>
      <c r="V275" s="115"/>
      <c r="W275" s="116">
        <f>(V275*$E275*$F275*$G275*$L275*$W$13)</f>
        <v>0</v>
      </c>
      <c r="X275" s="115"/>
      <c r="Y275" s="116">
        <f>(X275*$E275*$F275*$G275*$L275*$Y$13)</f>
        <v>0</v>
      </c>
      <c r="Z275" s="116"/>
      <c r="AA275" s="116"/>
      <c r="AB275" s="115"/>
      <c r="AC275" s="116">
        <f>(AB275*$E275*$F275*$G275*$L275*$AC$13)</f>
        <v>0</v>
      </c>
      <c r="AD275" s="115"/>
      <c r="AE275" s="116"/>
      <c r="AF275" s="115"/>
      <c r="AG275" s="116">
        <f>(AF275*$E275*$F275*$G275*$L275*$AG$13)</f>
        <v>0</v>
      </c>
      <c r="AH275" s="115"/>
      <c r="AI275" s="116"/>
      <c r="AJ275" s="117"/>
      <c r="AK275" s="116">
        <f>(AJ275*$E275*$F275*$G275*$L275*$AK$13)</f>
        <v>0</v>
      </c>
      <c r="AL275" s="115"/>
      <c r="AM275" s="116">
        <f>(AL275*$E275*$F275*$G275*$L275*$AM$13)</f>
        <v>0</v>
      </c>
      <c r="AN275" s="115"/>
      <c r="AO275" s="115">
        <f>(AN275*$E275*$F275*$G275*$L275*$AO$13)</f>
        <v>0</v>
      </c>
      <c r="AP275" s="115"/>
      <c r="AQ275" s="116">
        <f>(AP275*$E275*$F275*$G275*$M275*$AQ$13)</f>
        <v>0</v>
      </c>
      <c r="AR275" s="123">
        <v>0</v>
      </c>
      <c r="AS275" s="116">
        <f>(AR275*$E275*$F275*$G275*$M275*$AS$13)</f>
        <v>0</v>
      </c>
      <c r="AT275" s="115">
        <v>0</v>
      </c>
      <c r="AU275" s="122">
        <f>(AT275*$E275*$F275*$G275*$M275*$AU$13)</f>
        <v>0</v>
      </c>
      <c r="AV275" s="115"/>
      <c r="AW275" s="116">
        <f>(AV275*$E275*$F275*$G275*$L275*$AW$13)</f>
        <v>0</v>
      </c>
      <c r="AX275" s="115"/>
      <c r="AY275" s="115">
        <f>(AX275*$E275*$F275*$G275*$L275*$AY$13)</f>
        <v>0</v>
      </c>
      <c r="AZ275" s="115"/>
      <c r="BA275" s="116">
        <f>(AZ275*$E275*$F275*$G275*$L275*$BA$13)</f>
        <v>0</v>
      </c>
      <c r="BB275" s="115"/>
      <c r="BC275" s="116">
        <f>(BB275*$E275*$F275*$G275*$L275*$BC$13)</f>
        <v>0</v>
      </c>
      <c r="BD275" s="115"/>
      <c r="BE275" s="116">
        <f>(BD275*$E275*$F275*$G275*$L275*$BE$13)</f>
        <v>0</v>
      </c>
      <c r="BF275" s="115"/>
      <c r="BG275" s="116">
        <f>(BF275*$E275*$F275*$G275*$L275*$BG$13)</f>
        <v>0</v>
      </c>
      <c r="BH275" s="115"/>
      <c r="BI275" s="116">
        <f>(BH275*$E275*$F275*$G275*$L275*$BI$13)</f>
        <v>0</v>
      </c>
      <c r="BJ275" s="115"/>
      <c r="BK275" s="116">
        <f>(BJ275*$E275*$F275*$G275*$M275*$BK$13)</f>
        <v>0</v>
      </c>
      <c r="BL275" s="115"/>
      <c r="BM275" s="116">
        <f>(BL275*$E275*$F275*$G275*$M275*$BM$13)</f>
        <v>0</v>
      </c>
      <c r="BN275" s="115"/>
      <c r="BO275" s="116">
        <f>(BN275*$E275*$F275*$G275*$M275*$BO$13)</f>
        <v>0</v>
      </c>
      <c r="BP275" s="132"/>
      <c r="BQ275" s="116">
        <f>(BP275*$E275*$F275*$G275*$M275*$BQ$13)</f>
        <v>0</v>
      </c>
      <c r="BR275" s="115"/>
      <c r="BS275" s="116">
        <f>(BR275*$E275*$F275*$G275*$M275*$BS$13)</f>
        <v>0</v>
      </c>
      <c r="BT275" s="115">
        <v>0</v>
      </c>
      <c r="BU275" s="116">
        <f>(BT275*$E275*$F275*$G275*$M275*$BU$13)</f>
        <v>0</v>
      </c>
      <c r="BV275" s="115">
        <v>0</v>
      </c>
      <c r="BW275" s="124">
        <f>(BV275*$E275*$F275*$G275*$M275*$BW$13)</f>
        <v>0</v>
      </c>
      <c r="BX275" s="115"/>
      <c r="BY275" s="116">
        <f>(BX275*$E275*$F275*$G275*$L275*$BY$13)</f>
        <v>0</v>
      </c>
      <c r="BZ275" s="115"/>
      <c r="CA275" s="116">
        <f>(BZ275*$E275*$F275*$G275*$L275*$CA$13)</f>
        <v>0</v>
      </c>
      <c r="CB275" s="115"/>
      <c r="CC275" s="116">
        <f>(CB275*$E275*$F275*$G275*$L275*$CC$13)</f>
        <v>0</v>
      </c>
      <c r="CD275" s="115">
        <v>0</v>
      </c>
      <c r="CE275" s="116">
        <f>(CD275*$E275*$F275*$G275*$M275*$CE$13)</f>
        <v>0</v>
      </c>
      <c r="CF275" s="115"/>
      <c r="CG275" s="116">
        <f>(CF275*$E275*$F275*$G275*$L275*$CG$13)</f>
        <v>0</v>
      </c>
      <c r="CH275" s="115"/>
      <c r="CI275" s="116">
        <f>(CH275*$E275*$F275*$G275*$L275*$CI$13)</f>
        <v>0</v>
      </c>
      <c r="CJ275" s="115"/>
      <c r="CK275" s="116">
        <f>(CJ275*$E275*$F275*$G275*$L275*$CK$13)</f>
        <v>0</v>
      </c>
      <c r="CL275" s="115"/>
      <c r="CM275" s="116">
        <f>(CL275*$E275*$F275*$G275*$L275*$CM$13)</f>
        <v>0</v>
      </c>
      <c r="CN275" s="115"/>
      <c r="CO275" s="116">
        <f>(CN275*$E275*$F275*$G275*$L275*$CO$13)</f>
        <v>0</v>
      </c>
      <c r="CP275" s="115"/>
      <c r="CQ275" s="116">
        <f>(CP275*$E275*$F275*$G275*$L275*$CQ$13)</f>
        <v>0</v>
      </c>
      <c r="CR275" s="115">
        <v>0</v>
      </c>
      <c r="CS275" s="116">
        <f>(CR275*$E275*$F275*$G275*$M275*$CS$13)</f>
        <v>0</v>
      </c>
      <c r="CT275" s="115">
        <v>2</v>
      </c>
      <c r="CU275" s="116">
        <f>(CT275*$E275*$F275*$G275*$M275*$CU$13)</f>
        <v>90468.907200000016</v>
      </c>
      <c r="CV275" s="115"/>
      <c r="CW275" s="116">
        <f>(CV275*$E275*$F275*$G275*$M275*$CW$13)</f>
        <v>0</v>
      </c>
      <c r="CX275" s="123">
        <v>0</v>
      </c>
      <c r="CY275" s="115">
        <f>(CX275*$E275*$F275*$G275*$M275*$CY$13)</f>
        <v>0</v>
      </c>
      <c r="CZ275" s="115"/>
      <c r="DA275" s="124">
        <f>(CZ275*$E275*$F275*$G275*$M275*$DA$13)</f>
        <v>0</v>
      </c>
      <c r="DB275" s="115"/>
      <c r="DC275" s="116">
        <f>(DB275*$E275*$F275*$G275*$M275*$DC$13)</f>
        <v>0</v>
      </c>
      <c r="DD275" s="125"/>
      <c r="DE275" s="115">
        <f>(DD275*$E275*$F275*$G275*$M275*$DE$13)</f>
        <v>0</v>
      </c>
      <c r="DF275" s="115">
        <v>0</v>
      </c>
      <c r="DG275" s="116">
        <f>(DF275*$E275*$F275*$G275*$M275*$DG$13)</f>
        <v>0</v>
      </c>
      <c r="DH275" s="115"/>
      <c r="DI275" s="116">
        <f>(DH275*$E275*$F275*$G275*$N275*$DI$13)</f>
        <v>0</v>
      </c>
      <c r="DJ275" s="115"/>
      <c r="DK275" s="124">
        <f>(DJ275*$E275*$F275*$G275*$O275*$DK$13)</f>
        <v>0</v>
      </c>
      <c r="DL275" s="124"/>
      <c r="DM275" s="124"/>
      <c r="DN275" s="116">
        <f t="shared" ref="DN275:DO278" si="794">SUM(P275,R275,T275,V275,X275,Z275,AB275,AD275,AF275,AH275,AJ275,AL275,AR275,AV275,AX275,CB275,AN275,BB275,BD275,BF275,CP275,BH275,BJ275,AP275,BN275,AT275,CR275,BP275,CT275,BR275,BT275,BV275,CD275,BX275,BZ275,CF275,CH275,CJ275,CL275,CN275,CV275,CX275,BL275,AZ275,CZ275,DB275,DD275,DF275,DH275,DJ275,DL275)</f>
        <v>4</v>
      </c>
      <c r="DO275" s="116">
        <f t="shared" si="794"/>
        <v>183274.92783600005</v>
      </c>
    </row>
    <row r="276" spans="1:119" s="129" customFormat="1" ht="15.75" customHeight="1" x14ac:dyDescent="0.25">
      <c r="A276" s="89"/>
      <c r="B276" s="109">
        <v>224</v>
      </c>
      <c r="C276" s="110" t="s">
        <v>646</v>
      </c>
      <c r="D276" s="152" t="s">
        <v>647</v>
      </c>
      <c r="E276" s="93">
        <v>24257</v>
      </c>
      <c r="F276" s="139">
        <v>0.39</v>
      </c>
      <c r="G276" s="131">
        <v>1</v>
      </c>
      <c r="H276" s="101"/>
      <c r="I276" s="101"/>
      <c r="J276" s="101"/>
      <c r="K276" s="65"/>
      <c r="L276" s="113">
        <v>1.4</v>
      </c>
      <c r="M276" s="113">
        <v>1.68</v>
      </c>
      <c r="N276" s="113">
        <v>2.23</v>
      </c>
      <c r="O276" s="114">
        <v>2.57</v>
      </c>
      <c r="P276" s="115"/>
      <c r="Q276" s="116">
        <f>(P276*$E276*$F276*$G276*$L276*$Q$13)</f>
        <v>0</v>
      </c>
      <c r="R276" s="115"/>
      <c r="S276" s="115">
        <f>(R276*$E276*$F276*$G276*$L276*$S$13)</f>
        <v>0</v>
      </c>
      <c r="T276" s="115">
        <v>203</v>
      </c>
      <c r="U276" s="116">
        <f>(T276*$E276*$F276*$G276*$L276*$U$13)</f>
        <v>3309663.3575460003</v>
      </c>
      <c r="V276" s="115">
        <v>3</v>
      </c>
      <c r="W276" s="116">
        <f>(V276*$E276*$F276*$G276*$L276*$W$13)</f>
        <v>48911.281146000001</v>
      </c>
      <c r="X276" s="115"/>
      <c r="Y276" s="116">
        <f>(X276*$E276*$F276*$G276*$L276*$Y$13)</f>
        <v>0</v>
      </c>
      <c r="Z276" s="116"/>
      <c r="AA276" s="116"/>
      <c r="AB276" s="115"/>
      <c r="AC276" s="116">
        <f>(AB276*$E276*$F276*$G276*$L276*$AC$13)</f>
        <v>0</v>
      </c>
      <c r="AD276" s="115"/>
      <c r="AE276" s="116"/>
      <c r="AF276" s="115"/>
      <c r="AG276" s="116">
        <f>(AF276*$E276*$F276*$G276*$L276*$AG$13)</f>
        <v>0</v>
      </c>
      <c r="AH276" s="115"/>
      <c r="AI276" s="116"/>
      <c r="AJ276" s="117"/>
      <c r="AK276" s="116">
        <f>(AJ276*$E276*$F276*$G276*$L276*$AK$13)</f>
        <v>0</v>
      </c>
      <c r="AL276" s="115"/>
      <c r="AM276" s="116">
        <f>(AL276*$E276*$F276*$G276*$L276*$AM$13)</f>
        <v>0</v>
      </c>
      <c r="AN276" s="115"/>
      <c r="AO276" s="115">
        <f>(AN276*$E276*$F276*$G276*$L276*$AO$13)</f>
        <v>0</v>
      </c>
      <c r="AP276" s="115">
        <v>18</v>
      </c>
      <c r="AQ276" s="116">
        <f>(AP276*$E276*$F276*$G276*$M276*$AQ$13)</f>
        <v>314685.09072000004</v>
      </c>
      <c r="AR276" s="123">
        <v>0</v>
      </c>
      <c r="AS276" s="116">
        <f>(AR276*$E276*$F276*$G276*$M276*$AS$13)</f>
        <v>0</v>
      </c>
      <c r="AT276" s="115">
        <v>1</v>
      </c>
      <c r="AU276" s="122">
        <f>(AT276*$E276*$F276*$G276*$M276*$AU$13)</f>
        <v>17482.50504</v>
      </c>
      <c r="AV276" s="115"/>
      <c r="AW276" s="116">
        <f>(AV276*$E276*$F276*$G276*$L276*$AW$13)</f>
        <v>0</v>
      </c>
      <c r="AX276" s="115"/>
      <c r="AY276" s="115">
        <f>(AX276*$E276*$F276*$G276*$L276*$AY$13)</f>
        <v>0</v>
      </c>
      <c r="AZ276" s="115"/>
      <c r="BA276" s="116">
        <f>(AZ276*$E276*$F276*$G276*$L276*$BA$13)</f>
        <v>0</v>
      </c>
      <c r="BB276" s="115"/>
      <c r="BC276" s="116">
        <f>(BB276*$E276*$F276*$G276*$L276*$BC$13)</f>
        <v>0</v>
      </c>
      <c r="BD276" s="115"/>
      <c r="BE276" s="116">
        <f>(BD276*$E276*$F276*$G276*$L276*$BE$13)</f>
        <v>0</v>
      </c>
      <c r="BF276" s="115"/>
      <c r="BG276" s="116">
        <f>(BF276*$E276*$F276*$G276*$L276*$BG$13)</f>
        <v>0</v>
      </c>
      <c r="BH276" s="115">
        <v>3</v>
      </c>
      <c r="BI276" s="116">
        <f>(BH276*$E276*$F276*$G276*$L276*$BI$13)</f>
        <v>47679.559199999996</v>
      </c>
      <c r="BJ276" s="115">
        <v>40</v>
      </c>
      <c r="BK276" s="116">
        <f>(BJ276*$E276*$F276*$G276*$M276*$BK$13)</f>
        <v>699300.20160000003</v>
      </c>
      <c r="BL276" s="115">
        <v>94</v>
      </c>
      <c r="BM276" s="116">
        <f>(BL276*$E276*$F276*$G276*$M276*$BM$13)</f>
        <v>1493959.5215999999</v>
      </c>
      <c r="BN276" s="115"/>
      <c r="BO276" s="116">
        <f>(BN276*$E276*$F276*$G276*$M276*$BO$13)</f>
        <v>0</v>
      </c>
      <c r="BP276" s="132">
        <v>8</v>
      </c>
      <c r="BQ276" s="116">
        <f>(BP276*$E276*$F276*$G276*$M276*$BQ$13)</f>
        <v>127145.49119999999</v>
      </c>
      <c r="BR276" s="115">
        <v>18</v>
      </c>
      <c r="BS276" s="116">
        <f>(BR276*$E276*$F276*$G276*$M276*$BS$13)</f>
        <v>257469.61968</v>
      </c>
      <c r="BT276" s="115">
        <v>7</v>
      </c>
      <c r="BU276" s="116">
        <f>(BT276*$E276*$F276*$G276*$M276*$BU$13)</f>
        <v>133502.76575999998</v>
      </c>
      <c r="BV276" s="115">
        <v>30</v>
      </c>
      <c r="BW276" s="124">
        <f>(BV276*$E276*$F276*$G276*$M276*$BW$13)</f>
        <v>572154.71039999998</v>
      </c>
      <c r="BX276" s="115"/>
      <c r="BY276" s="116">
        <f>(BX276*$E276*$F276*$G276*$L276*$BY$13)</f>
        <v>0</v>
      </c>
      <c r="BZ276" s="115"/>
      <c r="CA276" s="116">
        <f>(BZ276*$E276*$F276*$G276*$L276*$CA$13)</f>
        <v>0</v>
      </c>
      <c r="CB276" s="115"/>
      <c r="CC276" s="116">
        <f>(CB276*$E276*$F276*$G276*$L276*$CC$13)</f>
        <v>0</v>
      </c>
      <c r="CD276" s="115">
        <v>13</v>
      </c>
      <c r="CE276" s="116">
        <f>(CD276*$E276*$F276*$G276*$M276*$CE$13)</f>
        <v>206611.42319999999</v>
      </c>
      <c r="CF276" s="115"/>
      <c r="CG276" s="116">
        <f>(CF276*$E276*$F276*$G276*$L276*$CG$13)</f>
        <v>0</v>
      </c>
      <c r="CH276" s="115"/>
      <c r="CI276" s="116">
        <f>(CH276*$E276*$F276*$G276*$L276*$CI$13)</f>
        <v>0</v>
      </c>
      <c r="CJ276" s="115"/>
      <c r="CK276" s="116">
        <f>(CJ276*$E276*$F276*$G276*$L276*$CK$13)</f>
        <v>0</v>
      </c>
      <c r="CL276" s="115">
        <v>9</v>
      </c>
      <c r="CM276" s="116">
        <f>(CL276*$E276*$F276*$G276*$L276*$CM$13)</f>
        <v>119198.898</v>
      </c>
      <c r="CN276" s="115">
        <v>20</v>
      </c>
      <c r="CO276" s="116">
        <f>(CN276*$E276*$F276*$G276*$L276*$CO$13)</f>
        <v>238397.796</v>
      </c>
      <c r="CP276" s="115">
        <v>54</v>
      </c>
      <c r="CQ276" s="116">
        <f>(CP276*$E276*$F276*$G276*$L276*$CQ$13)</f>
        <v>715193.38800000004</v>
      </c>
      <c r="CR276" s="115">
        <v>76</v>
      </c>
      <c r="CS276" s="116">
        <f>(CR276*$E276*$F276*$G276*$M276*$CS$13)</f>
        <v>1207882.1664</v>
      </c>
      <c r="CT276" s="115">
        <v>93</v>
      </c>
      <c r="CU276" s="116">
        <f>(CT276*$E276*$F276*$G276*$M276*$CU$13)</f>
        <v>1478066.3351999999</v>
      </c>
      <c r="CV276" s="115"/>
      <c r="CW276" s="116">
        <f>(CV276*$E276*$F276*$G276*$M276*$CW$13)</f>
        <v>0</v>
      </c>
      <c r="CX276" s="123">
        <v>0</v>
      </c>
      <c r="CY276" s="115">
        <f>(CX276*$E276*$F276*$G276*$M276*$CY$13)</f>
        <v>0</v>
      </c>
      <c r="CZ276" s="115"/>
      <c r="DA276" s="124">
        <f>(CZ276*$E276*$F276*$G276*$M276*$DA$13)</f>
        <v>0</v>
      </c>
      <c r="DB276" s="115">
        <v>1</v>
      </c>
      <c r="DC276" s="116">
        <f>(DB276*$E276*$F276*$G276*$M276*$DC$13)</f>
        <v>15893.186399999999</v>
      </c>
      <c r="DD276" s="125">
        <v>5</v>
      </c>
      <c r="DE276" s="115">
        <f>(DD276*$E276*$F276*$G276*$M276*$DE$13)</f>
        <v>79465.932000000001</v>
      </c>
      <c r="DF276" s="115">
        <v>8</v>
      </c>
      <c r="DG276" s="116">
        <f>(DF276*$E276*$F276*$G276*$M276*$DG$13)</f>
        <v>127145.49119999999</v>
      </c>
      <c r="DH276" s="115">
        <v>5</v>
      </c>
      <c r="DI276" s="116">
        <f>(DH276*$E276*$F276*$G276*$N276*$DI$13)</f>
        <v>84385.251600000018</v>
      </c>
      <c r="DJ276" s="115">
        <v>23</v>
      </c>
      <c r="DK276" s="124">
        <f>(DJ276*$E276*$F276*$G276*$O276*$DK$13)</f>
        <v>447355.35624000005</v>
      </c>
      <c r="DL276" s="124"/>
      <c r="DM276" s="124"/>
      <c r="DN276" s="116">
        <f t="shared" si="794"/>
        <v>732</v>
      </c>
      <c r="DO276" s="116">
        <f t="shared" si="794"/>
        <v>11741549.328132</v>
      </c>
    </row>
    <row r="277" spans="1:119" s="37" customFormat="1" ht="30" customHeight="1" x14ac:dyDescent="0.25">
      <c r="A277" s="89"/>
      <c r="B277" s="109">
        <v>225</v>
      </c>
      <c r="C277" s="110" t="s">
        <v>648</v>
      </c>
      <c r="D277" s="152" t="s">
        <v>649</v>
      </c>
      <c r="E277" s="93">
        <v>24257</v>
      </c>
      <c r="F277" s="112">
        <v>1.85</v>
      </c>
      <c r="G277" s="131">
        <v>1</v>
      </c>
      <c r="H277" s="101"/>
      <c r="I277" s="101"/>
      <c r="J277" s="101"/>
      <c r="K277" s="65"/>
      <c r="L277" s="113">
        <v>1.4</v>
      </c>
      <c r="M277" s="113">
        <v>1.68</v>
      </c>
      <c r="N277" s="113">
        <v>2.23</v>
      </c>
      <c r="O277" s="114">
        <v>2.57</v>
      </c>
      <c r="P277" s="115"/>
      <c r="Q277" s="116">
        <f>(P277*$E277*$F277*$G277*$L277*$Q$13)</f>
        <v>0</v>
      </c>
      <c r="R277" s="115"/>
      <c r="S277" s="115">
        <f>(R277*$E277*$F277*$G277*$L277*$S$13)</f>
        <v>0</v>
      </c>
      <c r="T277" s="115">
        <v>129</v>
      </c>
      <c r="U277" s="116">
        <f>(T277*$E277*$F277*$G277*$L277*$U$13)</f>
        <v>9976647.2183699999</v>
      </c>
      <c r="V277" s="115"/>
      <c r="W277" s="116">
        <f>(V277*$E277*$F277*$G277*$L277*$W$13)</f>
        <v>0</v>
      </c>
      <c r="X277" s="115"/>
      <c r="Y277" s="116">
        <f>(X277*$E277*$F277*$G277*$L277*$Y$13)</f>
        <v>0</v>
      </c>
      <c r="Z277" s="116"/>
      <c r="AA277" s="116"/>
      <c r="AB277" s="115"/>
      <c r="AC277" s="116">
        <f>(AB277*$E277*$F277*$G277*$L277*$AC$13)</f>
        <v>0</v>
      </c>
      <c r="AD277" s="115"/>
      <c r="AE277" s="116"/>
      <c r="AF277" s="115"/>
      <c r="AG277" s="116">
        <f>(AF277*$E277*$F277*$G277*$L277*$AG$13)</f>
        <v>0</v>
      </c>
      <c r="AH277" s="115"/>
      <c r="AI277" s="116"/>
      <c r="AJ277" s="117"/>
      <c r="AK277" s="116">
        <f>(AJ277*$E277*$F277*$G277*$L277*$AK$13)</f>
        <v>0</v>
      </c>
      <c r="AL277" s="115"/>
      <c r="AM277" s="116">
        <f>(AL277*$E277*$F277*$G277*$L277*$AM$13)</f>
        <v>0</v>
      </c>
      <c r="AN277" s="115"/>
      <c r="AO277" s="115">
        <f>(AN277*$E277*$F277*$G277*$L277*$AO$13)</f>
        <v>0</v>
      </c>
      <c r="AP277" s="115"/>
      <c r="AQ277" s="116">
        <f>(AP277*$E277*$F277*$G277*$M277*$AQ$13)</f>
        <v>0</v>
      </c>
      <c r="AR277" s="123">
        <v>0</v>
      </c>
      <c r="AS277" s="116">
        <f>(AR277*$E277*$F277*$G277*$M277*$AS$13)</f>
        <v>0</v>
      </c>
      <c r="AT277" s="115"/>
      <c r="AU277" s="122">
        <f>(AT277*$E277*$F277*$G277*$M277*$AU$13)</f>
        <v>0</v>
      </c>
      <c r="AV277" s="115"/>
      <c r="AW277" s="116">
        <f>(AV277*$E277*$F277*$G277*$L277*$AW$13)</f>
        <v>0</v>
      </c>
      <c r="AX277" s="115"/>
      <c r="AY277" s="115">
        <f>(AX277*$E277*$F277*$G277*$L277*$AY$13)</f>
        <v>0</v>
      </c>
      <c r="AZ277" s="115"/>
      <c r="BA277" s="116">
        <f>(AZ277*$E277*$F277*$G277*$L277*$BA$13)</f>
        <v>0</v>
      </c>
      <c r="BB277" s="115"/>
      <c r="BC277" s="116">
        <f>(BB277*$E277*$F277*$G277*$L277*$BC$13)</f>
        <v>0</v>
      </c>
      <c r="BD277" s="115"/>
      <c r="BE277" s="116">
        <f>(BD277*$E277*$F277*$G277*$L277*$BE$13)</f>
        <v>0</v>
      </c>
      <c r="BF277" s="115"/>
      <c r="BG277" s="116">
        <f>(BF277*$E277*$F277*$G277*$L277*$BG$13)</f>
        <v>0</v>
      </c>
      <c r="BH277" s="115">
        <v>2</v>
      </c>
      <c r="BI277" s="116">
        <f>(BH277*$E277*$F277*$G277*$L277*$BI$13)</f>
        <v>150781.51200000002</v>
      </c>
      <c r="BJ277" s="115"/>
      <c r="BK277" s="116">
        <f>(BJ277*$E277*$F277*$G277*$M277*$BK$13)</f>
        <v>0</v>
      </c>
      <c r="BL277" s="115">
        <v>5</v>
      </c>
      <c r="BM277" s="116">
        <f>(BL277*$E277*$F277*$G277*$M277*$BM$13)</f>
        <v>376953.77999999997</v>
      </c>
      <c r="BN277" s="115"/>
      <c r="BO277" s="116">
        <f>(BN277*$E277*$F277*$G277*$M277*$BO$13)</f>
        <v>0</v>
      </c>
      <c r="BP277" s="115"/>
      <c r="BQ277" s="116">
        <f>(BP277*$E277*$F277*$G277*$M277*$BQ$13)</f>
        <v>0</v>
      </c>
      <c r="BR277" s="115"/>
      <c r="BS277" s="116">
        <f>(BR277*$E277*$F277*$G277*$M277*$BS$13)</f>
        <v>0</v>
      </c>
      <c r="BT277" s="115">
        <v>0</v>
      </c>
      <c r="BU277" s="116">
        <f>(BT277*$E277*$F277*$G277*$M277*$BU$13)</f>
        <v>0</v>
      </c>
      <c r="BV277" s="115"/>
      <c r="BW277" s="124">
        <f>(BV277*$E277*$F277*$G277*$M277*$BW$13)</f>
        <v>0</v>
      </c>
      <c r="BX277" s="115"/>
      <c r="BY277" s="116">
        <f>(BX277*$E277*$F277*$G277*$L277*$BY$13)</f>
        <v>0</v>
      </c>
      <c r="BZ277" s="115"/>
      <c r="CA277" s="116">
        <f>(BZ277*$E277*$F277*$G277*$L277*$CA$13)</f>
        <v>0</v>
      </c>
      <c r="CB277" s="115"/>
      <c r="CC277" s="116">
        <f>(CB277*$E277*$F277*$G277*$L277*$CC$13)</f>
        <v>0</v>
      </c>
      <c r="CD277" s="115">
        <v>1</v>
      </c>
      <c r="CE277" s="116">
        <f>(CD277*$E277*$F277*$G277*$M277*$CE$13)</f>
        <v>75390.756000000008</v>
      </c>
      <c r="CF277" s="115"/>
      <c r="CG277" s="116">
        <f>(CF277*$E277*$F277*$G277*$L277*$CG$13)</f>
        <v>0</v>
      </c>
      <c r="CH277" s="115"/>
      <c r="CI277" s="116">
        <f>(CH277*$E277*$F277*$G277*$L277*$CI$13)</f>
        <v>0</v>
      </c>
      <c r="CJ277" s="115"/>
      <c r="CK277" s="116">
        <f>(CJ277*$E277*$F277*$G277*$L277*$CK$13)</f>
        <v>0</v>
      </c>
      <c r="CL277" s="115">
        <v>4</v>
      </c>
      <c r="CM277" s="116">
        <f>(CL277*$E277*$F277*$G277*$L277*$CM$13)</f>
        <v>251302.52000000002</v>
      </c>
      <c r="CN277" s="115"/>
      <c r="CO277" s="116">
        <f>(CN277*$E277*$F277*$G277*$L277*$CO$13)</f>
        <v>0</v>
      </c>
      <c r="CP277" s="115">
        <v>0</v>
      </c>
      <c r="CQ277" s="116">
        <f>(CP277*$E277*$F277*$G277*$L277*$CQ$13)</f>
        <v>0</v>
      </c>
      <c r="CR277" s="115">
        <v>0</v>
      </c>
      <c r="CS277" s="116">
        <f>(CR277*$E277*$F277*$G277*$M277*$CS$13)</f>
        <v>0</v>
      </c>
      <c r="CT277" s="115">
        <v>20</v>
      </c>
      <c r="CU277" s="116">
        <f>(CT277*$E277*$F277*$G277*$M277*$CU$13)</f>
        <v>1507815.1199999999</v>
      </c>
      <c r="CV277" s="115"/>
      <c r="CW277" s="116">
        <f>(CV277*$E277*$F277*$G277*$M277*$CW$13)</f>
        <v>0</v>
      </c>
      <c r="CX277" s="123">
        <v>0</v>
      </c>
      <c r="CY277" s="115">
        <f>(CX277*$E277*$F277*$G277*$M277*$CY$13)</f>
        <v>0</v>
      </c>
      <c r="CZ277" s="115"/>
      <c r="DA277" s="124">
        <f>(CZ277*$E277*$F277*$G277*$M277*$DA$13)</f>
        <v>0</v>
      </c>
      <c r="DB277" s="115"/>
      <c r="DC277" s="116">
        <f>(DB277*$E277*$F277*$G277*$M277*$DC$13)</f>
        <v>0</v>
      </c>
      <c r="DD277" s="125">
        <v>1</v>
      </c>
      <c r="DE277" s="115">
        <f>(DD277*$E277*$F277*$G277*$M277*$DE$13)</f>
        <v>75390.756000000008</v>
      </c>
      <c r="DF277" s="115">
        <v>0</v>
      </c>
      <c r="DG277" s="116">
        <f>(DF277*$E277*$F277*$G277*$M277*$DG$13)</f>
        <v>0</v>
      </c>
      <c r="DH277" s="115"/>
      <c r="DI277" s="116">
        <f>(DH277*$E277*$F277*$G277*$N277*$DI$13)</f>
        <v>0</v>
      </c>
      <c r="DJ277" s="115">
        <v>3</v>
      </c>
      <c r="DK277" s="124">
        <f>(DJ277*$E277*$F277*$G277*$O277*$DK$13)</f>
        <v>276791.77559999999</v>
      </c>
      <c r="DL277" s="124"/>
      <c r="DM277" s="124"/>
      <c r="DN277" s="116">
        <f t="shared" si="794"/>
        <v>165</v>
      </c>
      <c r="DO277" s="116">
        <f t="shared" si="794"/>
        <v>12691073.437969996</v>
      </c>
    </row>
    <row r="278" spans="1:119" s="37" customFormat="1" ht="30" customHeight="1" x14ac:dyDescent="0.25">
      <c r="A278" s="89"/>
      <c r="B278" s="109">
        <v>226</v>
      </c>
      <c r="C278" s="110" t="s">
        <v>650</v>
      </c>
      <c r="D278" s="152" t="s">
        <v>651</v>
      </c>
      <c r="E278" s="93">
        <v>24257</v>
      </c>
      <c r="F278" s="139">
        <v>2.12</v>
      </c>
      <c r="G278" s="131">
        <v>1</v>
      </c>
      <c r="H278" s="101"/>
      <c r="I278" s="101"/>
      <c r="J278" s="101"/>
      <c r="K278" s="65"/>
      <c r="L278" s="113">
        <v>1.4</v>
      </c>
      <c r="M278" s="113">
        <v>1.68</v>
      </c>
      <c r="N278" s="113">
        <v>2.23</v>
      </c>
      <c r="O278" s="114">
        <v>2.57</v>
      </c>
      <c r="P278" s="115"/>
      <c r="Q278" s="116">
        <f>(P278*$E278*$F278*$G278*$L278*$Q$13)</f>
        <v>0</v>
      </c>
      <c r="R278" s="115">
        <v>1</v>
      </c>
      <c r="S278" s="115">
        <f>(R278*$E278*$F278*$G278*$L278*$S$13)</f>
        <v>79194.253600000011</v>
      </c>
      <c r="T278" s="115">
        <v>5</v>
      </c>
      <c r="U278" s="116">
        <f>(T278*$E278*$F278*$G278*$L278*$U$13)</f>
        <v>443127.84628000006</v>
      </c>
      <c r="V278" s="115"/>
      <c r="W278" s="116">
        <f>(V278*$E278*$F278*$G278*$L278*$W$13)</f>
        <v>0</v>
      </c>
      <c r="X278" s="115"/>
      <c r="Y278" s="116">
        <f>(X278*$E278*$F278*$G278*$L278*$Y$13)</f>
        <v>0</v>
      </c>
      <c r="Z278" s="116"/>
      <c r="AA278" s="116"/>
      <c r="AB278" s="115"/>
      <c r="AC278" s="116">
        <f>(AB278*$E278*$F278*$G278*$L278*$AC$13)</f>
        <v>0</v>
      </c>
      <c r="AD278" s="115"/>
      <c r="AE278" s="116"/>
      <c r="AF278" s="115"/>
      <c r="AG278" s="116">
        <f>(AF278*$E278*$F278*$G278*$L278*$AG$13)</f>
        <v>0</v>
      </c>
      <c r="AH278" s="115"/>
      <c r="AI278" s="116"/>
      <c r="AJ278" s="117"/>
      <c r="AK278" s="116">
        <f>(AJ278*$E278*$F278*$G278*$L278*$AK$13)</f>
        <v>0</v>
      </c>
      <c r="AL278" s="115"/>
      <c r="AM278" s="116">
        <f>(AL278*$E278*$F278*$G278*$L278*$AM$13)</f>
        <v>0</v>
      </c>
      <c r="AN278" s="115"/>
      <c r="AO278" s="115">
        <f>(AN278*$E278*$F278*$G278*$L278*$AO$13)</f>
        <v>0</v>
      </c>
      <c r="AP278" s="115"/>
      <c r="AQ278" s="116">
        <f>(AP278*$E278*$F278*$G278*$M278*$AQ$13)</f>
        <v>0</v>
      </c>
      <c r="AR278" s="123">
        <v>0</v>
      </c>
      <c r="AS278" s="116">
        <f>(AR278*$E278*$F278*$G278*$M278*$AS$13)</f>
        <v>0</v>
      </c>
      <c r="AT278" s="115">
        <v>0</v>
      </c>
      <c r="AU278" s="122">
        <f>(AT278*$E278*$F278*$G278*$M278*$AU$13)</f>
        <v>0</v>
      </c>
      <c r="AV278" s="115"/>
      <c r="AW278" s="116">
        <f>(AV278*$E278*$F278*$G278*$L278*$AW$13)</f>
        <v>0</v>
      </c>
      <c r="AX278" s="115"/>
      <c r="AY278" s="115">
        <f>(AX278*$E278*$F278*$G278*$L278*$AY$13)</f>
        <v>0</v>
      </c>
      <c r="AZ278" s="115"/>
      <c r="BA278" s="116">
        <f>(AZ278*$E278*$F278*$G278*$L278*$BA$13)</f>
        <v>0</v>
      </c>
      <c r="BB278" s="115"/>
      <c r="BC278" s="116">
        <f>(BB278*$E278*$F278*$G278*$L278*$BC$13)</f>
        <v>0</v>
      </c>
      <c r="BD278" s="115"/>
      <c r="BE278" s="116">
        <f>(BD278*$E278*$F278*$G278*$L278*$BE$13)</f>
        <v>0</v>
      </c>
      <c r="BF278" s="115"/>
      <c r="BG278" s="116">
        <f>(BF278*$E278*$F278*$G278*$L278*$BG$13)</f>
        <v>0</v>
      </c>
      <c r="BH278" s="115"/>
      <c r="BI278" s="116">
        <f>(BH278*$E278*$F278*$G278*$L278*$BI$13)</f>
        <v>0</v>
      </c>
      <c r="BJ278" s="115"/>
      <c r="BK278" s="116">
        <f>(BJ278*$E278*$F278*$G278*$M278*$BK$13)</f>
        <v>0</v>
      </c>
      <c r="BL278" s="115"/>
      <c r="BM278" s="116">
        <f>(BL278*$E278*$F278*$G278*$M278*$BM$13)</f>
        <v>0</v>
      </c>
      <c r="BN278" s="115"/>
      <c r="BO278" s="116">
        <f>(BN278*$E278*$F278*$G278*$M278*$BO$13)</f>
        <v>0</v>
      </c>
      <c r="BP278" s="115"/>
      <c r="BQ278" s="116">
        <f>(BP278*$E278*$F278*$G278*$M278*$BQ$13)</f>
        <v>0</v>
      </c>
      <c r="BR278" s="115"/>
      <c r="BS278" s="116">
        <f>(BR278*$E278*$F278*$G278*$M278*$BS$13)</f>
        <v>0</v>
      </c>
      <c r="BT278" s="115">
        <v>0</v>
      </c>
      <c r="BU278" s="116">
        <f>(BT278*$E278*$F278*$G278*$M278*$BU$13)</f>
        <v>0</v>
      </c>
      <c r="BV278" s="115">
        <v>0</v>
      </c>
      <c r="BW278" s="124">
        <f>(BV278*$E278*$F278*$G278*$M278*$BW$13)</f>
        <v>0</v>
      </c>
      <c r="BX278" s="115"/>
      <c r="BY278" s="116">
        <f>(BX278*$E278*$F278*$G278*$L278*$BY$13)</f>
        <v>0</v>
      </c>
      <c r="BZ278" s="115"/>
      <c r="CA278" s="116">
        <f>(BZ278*$E278*$F278*$G278*$L278*$CA$13)</f>
        <v>0</v>
      </c>
      <c r="CB278" s="115"/>
      <c r="CC278" s="116">
        <f>(CB278*$E278*$F278*$G278*$L278*$CC$13)</f>
        <v>0</v>
      </c>
      <c r="CD278" s="115">
        <v>0</v>
      </c>
      <c r="CE278" s="116">
        <f>(CD278*$E278*$F278*$G278*$M278*$CE$13)</f>
        <v>0</v>
      </c>
      <c r="CF278" s="115"/>
      <c r="CG278" s="116">
        <f>(CF278*$E278*$F278*$G278*$L278*$CG$13)</f>
        <v>0</v>
      </c>
      <c r="CH278" s="115"/>
      <c r="CI278" s="116">
        <f>(CH278*$E278*$F278*$G278*$L278*$CI$13)</f>
        <v>0</v>
      </c>
      <c r="CJ278" s="115"/>
      <c r="CK278" s="116">
        <f>(CJ278*$E278*$F278*$G278*$L278*$CK$13)</f>
        <v>0</v>
      </c>
      <c r="CL278" s="115"/>
      <c r="CM278" s="116">
        <f>(CL278*$E278*$F278*$G278*$L278*$CM$13)</f>
        <v>0</v>
      </c>
      <c r="CN278" s="115"/>
      <c r="CO278" s="116">
        <f>(CN278*$E278*$F278*$G278*$L278*$CO$13)</f>
        <v>0</v>
      </c>
      <c r="CP278" s="115"/>
      <c r="CQ278" s="116">
        <f>(CP278*$E278*$F278*$G278*$L278*$CQ$13)</f>
        <v>0</v>
      </c>
      <c r="CR278" s="115">
        <v>0</v>
      </c>
      <c r="CS278" s="116">
        <f>(CR278*$E278*$F278*$G278*$M278*$CS$13)</f>
        <v>0</v>
      </c>
      <c r="CT278" s="115"/>
      <c r="CU278" s="116">
        <f>(CT278*$E278*$F278*$G278*$M278*$CU$13)</f>
        <v>0</v>
      </c>
      <c r="CV278" s="115"/>
      <c r="CW278" s="116">
        <f>(CV278*$E278*$F278*$G278*$M278*$CW$13)</f>
        <v>0</v>
      </c>
      <c r="CX278" s="123">
        <v>0</v>
      </c>
      <c r="CY278" s="115">
        <f>(CX278*$E278*$F278*$G278*$M278*$CY$13)</f>
        <v>0</v>
      </c>
      <c r="CZ278" s="115"/>
      <c r="DA278" s="124">
        <f>(CZ278*$E278*$F278*$G278*$M278*$DA$13)</f>
        <v>0</v>
      </c>
      <c r="DB278" s="115"/>
      <c r="DC278" s="116">
        <f>(DB278*$E278*$F278*$G278*$M278*$DC$13)</f>
        <v>0</v>
      </c>
      <c r="DD278" s="125"/>
      <c r="DE278" s="115">
        <f>(DD278*$E278*$F278*$G278*$M278*$DE$13)</f>
        <v>0</v>
      </c>
      <c r="DF278" s="115">
        <v>0</v>
      </c>
      <c r="DG278" s="116">
        <f>(DF278*$E278*$F278*$G278*$M278*$DG$13)</f>
        <v>0</v>
      </c>
      <c r="DH278" s="115"/>
      <c r="DI278" s="116">
        <f>(DH278*$E278*$F278*$G278*$N278*$DI$13)</f>
        <v>0</v>
      </c>
      <c r="DJ278" s="115"/>
      <c r="DK278" s="124">
        <f>(DJ278*$E278*$F278*$G278*$O278*$DK$13)</f>
        <v>0</v>
      </c>
      <c r="DL278" s="124"/>
      <c r="DM278" s="124"/>
      <c r="DN278" s="116">
        <f t="shared" si="794"/>
        <v>6</v>
      </c>
      <c r="DO278" s="116">
        <f t="shared" si="794"/>
        <v>522322.09988000005</v>
      </c>
    </row>
    <row r="279" spans="1:119" s="37" customFormat="1" ht="15.75" customHeight="1" x14ac:dyDescent="0.25">
      <c r="A279" s="102">
        <v>23</v>
      </c>
      <c r="B279" s="134"/>
      <c r="C279" s="135"/>
      <c r="D279" s="153" t="s">
        <v>652</v>
      </c>
      <c r="E279" s="103">
        <v>24257</v>
      </c>
      <c r="F279" s="136">
        <v>1.31</v>
      </c>
      <c r="G279" s="106"/>
      <c r="H279" s="113"/>
      <c r="I279" s="113"/>
      <c r="J279" s="113"/>
      <c r="K279" s="105"/>
      <c r="L279" s="106">
        <v>1.4</v>
      </c>
      <c r="M279" s="106">
        <v>1.68</v>
      </c>
      <c r="N279" s="106">
        <v>2.23</v>
      </c>
      <c r="O279" s="107">
        <v>2.57</v>
      </c>
      <c r="P279" s="100">
        <f>SUM(P280:P285)</f>
        <v>715</v>
      </c>
      <c r="Q279" s="100">
        <f t="shared" ref="Q279:CB279" si="795">SUM(Q280:Q285)</f>
        <v>30141631.766400002</v>
      </c>
      <c r="R279" s="100">
        <f t="shared" si="795"/>
        <v>15</v>
      </c>
      <c r="S279" s="100">
        <f t="shared" si="795"/>
        <v>661944.4216</v>
      </c>
      <c r="T279" s="100">
        <f t="shared" si="795"/>
        <v>234</v>
      </c>
      <c r="U279" s="100">
        <f t="shared" si="795"/>
        <v>13868229.408012003</v>
      </c>
      <c r="V279" s="100">
        <f t="shared" si="795"/>
        <v>4</v>
      </c>
      <c r="W279" s="100">
        <f t="shared" si="795"/>
        <v>414700.77689599997</v>
      </c>
      <c r="X279" s="100">
        <f t="shared" si="795"/>
        <v>3</v>
      </c>
      <c r="Y279" s="100">
        <f t="shared" si="795"/>
        <v>147385.53199999998</v>
      </c>
      <c r="Z279" s="100"/>
      <c r="AA279" s="100"/>
      <c r="AB279" s="100">
        <f t="shared" si="795"/>
        <v>0</v>
      </c>
      <c r="AC279" s="100">
        <f t="shared" si="795"/>
        <v>0</v>
      </c>
      <c r="AD279" s="100">
        <f t="shared" si="795"/>
        <v>0</v>
      </c>
      <c r="AE279" s="100">
        <f t="shared" si="795"/>
        <v>0</v>
      </c>
      <c r="AF279" s="100">
        <f t="shared" si="795"/>
        <v>304</v>
      </c>
      <c r="AG279" s="100">
        <f t="shared" si="795"/>
        <v>14027095.390000001</v>
      </c>
      <c r="AH279" s="100">
        <f t="shared" si="795"/>
        <v>0</v>
      </c>
      <c r="AI279" s="100">
        <f t="shared" si="795"/>
        <v>0</v>
      </c>
      <c r="AJ279" s="100">
        <f t="shared" si="795"/>
        <v>11</v>
      </c>
      <c r="AK279" s="100">
        <f t="shared" si="795"/>
        <v>371690.011</v>
      </c>
      <c r="AL279" s="100">
        <f t="shared" si="795"/>
        <v>533</v>
      </c>
      <c r="AM279" s="100">
        <f t="shared" si="795"/>
        <v>24850559.087200001</v>
      </c>
      <c r="AN279" s="100">
        <f t="shared" si="795"/>
        <v>329</v>
      </c>
      <c r="AO279" s="100">
        <f t="shared" si="795"/>
        <v>15637503.065800002</v>
      </c>
      <c r="AP279" s="100">
        <f t="shared" si="795"/>
        <v>117</v>
      </c>
      <c r="AQ279" s="100">
        <f t="shared" si="795"/>
        <v>6560422.0836000014</v>
      </c>
      <c r="AR279" s="100">
        <f t="shared" si="795"/>
        <v>2</v>
      </c>
      <c r="AS279" s="100">
        <f t="shared" si="795"/>
        <v>124944.89615999997</v>
      </c>
      <c r="AT279" s="100">
        <f t="shared" si="795"/>
        <v>23</v>
      </c>
      <c r="AU279" s="100">
        <f t="shared" si="795"/>
        <v>1202706.6928800002</v>
      </c>
      <c r="AV279" s="100">
        <f t="shared" si="795"/>
        <v>0</v>
      </c>
      <c r="AW279" s="100">
        <f t="shared" si="795"/>
        <v>0</v>
      </c>
      <c r="AX279" s="100">
        <f t="shared" si="795"/>
        <v>0</v>
      </c>
      <c r="AY279" s="100">
        <f t="shared" si="795"/>
        <v>0</v>
      </c>
      <c r="AZ279" s="100">
        <f t="shared" si="795"/>
        <v>0</v>
      </c>
      <c r="BA279" s="100">
        <f t="shared" si="795"/>
        <v>0</v>
      </c>
      <c r="BB279" s="100">
        <f t="shared" si="795"/>
        <v>0</v>
      </c>
      <c r="BC279" s="100">
        <f t="shared" si="795"/>
        <v>0</v>
      </c>
      <c r="BD279" s="100">
        <f t="shared" si="795"/>
        <v>0</v>
      </c>
      <c r="BE279" s="100">
        <f t="shared" si="795"/>
        <v>0</v>
      </c>
      <c r="BF279" s="100">
        <f t="shared" si="795"/>
        <v>0</v>
      </c>
      <c r="BG279" s="100">
        <f t="shared" si="795"/>
        <v>0</v>
      </c>
      <c r="BH279" s="100">
        <f t="shared" si="795"/>
        <v>140</v>
      </c>
      <c r="BI279" s="100">
        <f t="shared" si="795"/>
        <v>6520281.5999999996</v>
      </c>
      <c r="BJ279" s="100">
        <f t="shared" si="795"/>
        <v>808</v>
      </c>
      <c r="BK279" s="100">
        <f t="shared" si="795"/>
        <v>45714509.332800008</v>
      </c>
      <c r="BL279" s="100">
        <f t="shared" si="795"/>
        <v>355</v>
      </c>
      <c r="BM279" s="100">
        <f t="shared" si="795"/>
        <v>18462584.868000001</v>
      </c>
      <c r="BN279" s="100">
        <f t="shared" si="795"/>
        <v>0</v>
      </c>
      <c r="BO279" s="100">
        <f t="shared" si="795"/>
        <v>0</v>
      </c>
      <c r="BP279" s="100">
        <f t="shared" si="795"/>
        <v>96</v>
      </c>
      <c r="BQ279" s="100">
        <f t="shared" si="795"/>
        <v>4888581.1296000006</v>
      </c>
      <c r="BR279" s="100">
        <f t="shared" si="795"/>
        <v>26</v>
      </c>
      <c r="BS279" s="100">
        <f t="shared" si="795"/>
        <v>1145776.4841600002</v>
      </c>
      <c r="BT279" s="100">
        <f t="shared" si="795"/>
        <v>159</v>
      </c>
      <c r="BU279" s="100">
        <f t="shared" si="795"/>
        <v>9732498.3302399982</v>
      </c>
      <c r="BV279" s="100">
        <f t="shared" si="795"/>
        <v>79</v>
      </c>
      <c r="BW279" s="100">
        <f t="shared" si="795"/>
        <v>4844243.2147199996</v>
      </c>
      <c r="BX279" s="100">
        <f t="shared" si="795"/>
        <v>925</v>
      </c>
      <c r="BY279" s="100">
        <f t="shared" si="795"/>
        <v>40106523.799999997</v>
      </c>
      <c r="BZ279" s="100">
        <f t="shared" si="795"/>
        <v>355</v>
      </c>
      <c r="CA279" s="100">
        <f t="shared" si="795"/>
        <v>15598415.335999997</v>
      </c>
      <c r="CB279" s="100">
        <f t="shared" si="795"/>
        <v>0</v>
      </c>
      <c r="CC279" s="100">
        <f t="shared" ref="CC279:DO279" si="796">SUM(CC280:CC285)</f>
        <v>0</v>
      </c>
      <c r="CD279" s="100">
        <f t="shared" si="796"/>
        <v>319</v>
      </c>
      <c r="CE279" s="100">
        <f t="shared" si="796"/>
        <v>16555810.017600002</v>
      </c>
      <c r="CF279" s="100">
        <f t="shared" si="796"/>
        <v>0</v>
      </c>
      <c r="CG279" s="100">
        <f t="shared" si="796"/>
        <v>0</v>
      </c>
      <c r="CH279" s="100">
        <f t="shared" si="796"/>
        <v>8</v>
      </c>
      <c r="CI279" s="100">
        <f t="shared" si="796"/>
        <v>241250.41920000003</v>
      </c>
      <c r="CJ279" s="100">
        <f t="shared" si="796"/>
        <v>35</v>
      </c>
      <c r="CK279" s="100">
        <f t="shared" si="796"/>
        <v>1170933.9039999999</v>
      </c>
      <c r="CL279" s="100">
        <f t="shared" si="796"/>
        <v>191</v>
      </c>
      <c r="CM279" s="100">
        <f t="shared" si="796"/>
        <v>8207744.0619999999</v>
      </c>
      <c r="CN279" s="100">
        <f t="shared" si="796"/>
        <v>153</v>
      </c>
      <c r="CO279" s="100">
        <f t="shared" si="796"/>
        <v>5865502.6962000001</v>
      </c>
      <c r="CP279" s="100">
        <f t="shared" si="796"/>
        <v>97</v>
      </c>
      <c r="CQ279" s="100">
        <f t="shared" si="796"/>
        <v>4184526.5559999999</v>
      </c>
      <c r="CR279" s="100">
        <f t="shared" si="796"/>
        <v>379</v>
      </c>
      <c r="CS279" s="100">
        <f t="shared" si="796"/>
        <v>19386427.267200001</v>
      </c>
      <c r="CT279" s="100">
        <f t="shared" si="796"/>
        <v>249</v>
      </c>
      <c r="CU279" s="100">
        <f t="shared" si="796"/>
        <v>12158287.595999997</v>
      </c>
      <c r="CV279" s="100">
        <f t="shared" si="796"/>
        <v>7</v>
      </c>
      <c r="CW279" s="100">
        <f t="shared" si="796"/>
        <v>330496.77360000001</v>
      </c>
      <c r="CX279" s="100">
        <f t="shared" si="796"/>
        <v>171</v>
      </c>
      <c r="CY279" s="100">
        <f t="shared" si="796"/>
        <v>8009432.4139200002</v>
      </c>
      <c r="CZ279" s="100">
        <f t="shared" si="796"/>
        <v>0</v>
      </c>
      <c r="DA279" s="100">
        <f t="shared" si="796"/>
        <v>0</v>
      </c>
      <c r="DB279" s="100">
        <f t="shared" si="796"/>
        <v>6</v>
      </c>
      <c r="DC279" s="100">
        <f t="shared" si="796"/>
        <v>312973.51679999998</v>
      </c>
      <c r="DD279" s="100">
        <f t="shared" si="796"/>
        <v>5</v>
      </c>
      <c r="DE279" s="100">
        <f t="shared" si="796"/>
        <v>246955.66560000001</v>
      </c>
      <c r="DF279" s="100">
        <f t="shared" si="796"/>
        <v>50</v>
      </c>
      <c r="DG279" s="100">
        <f t="shared" si="796"/>
        <v>2504195.6519999998</v>
      </c>
      <c r="DH279" s="100">
        <f t="shared" si="796"/>
        <v>23</v>
      </c>
      <c r="DI279" s="100">
        <f t="shared" si="796"/>
        <v>1215147.6230400002</v>
      </c>
      <c r="DJ279" s="100">
        <f t="shared" si="796"/>
        <v>38</v>
      </c>
      <c r="DK279" s="100">
        <f t="shared" si="796"/>
        <v>2414322.4967200002</v>
      </c>
      <c r="DL279" s="100">
        <f t="shared" si="796"/>
        <v>0</v>
      </c>
      <c r="DM279" s="100">
        <f t="shared" si="796"/>
        <v>0</v>
      </c>
      <c r="DN279" s="100">
        <f t="shared" si="796"/>
        <v>6964</v>
      </c>
      <c r="DO279" s="100">
        <f t="shared" si="796"/>
        <v>337826233.88694799</v>
      </c>
    </row>
    <row r="280" spans="1:119" s="37" customFormat="1" ht="15.75" customHeight="1" x14ac:dyDescent="0.25">
      <c r="A280" s="89"/>
      <c r="B280" s="109">
        <v>227</v>
      </c>
      <c r="C280" s="110" t="s">
        <v>653</v>
      </c>
      <c r="D280" s="152" t="s">
        <v>654</v>
      </c>
      <c r="E280" s="93">
        <v>24257</v>
      </c>
      <c r="F280" s="112">
        <v>0.85</v>
      </c>
      <c r="G280" s="131">
        <v>1</v>
      </c>
      <c r="H280" s="101"/>
      <c r="I280" s="101"/>
      <c r="J280" s="101"/>
      <c r="K280" s="65"/>
      <c r="L280" s="113">
        <v>1.4</v>
      </c>
      <c r="M280" s="113">
        <v>1.68</v>
      </c>
      <c r="N280" s="113">
        <v>2.23</v>
      </c>
      <c r="O280" s="114">
        <v>2.57</v>
      </c>
      <c r="P280" s="115">
        <v>50</v>
      </c>
      <c r="Q280" s="116">
        <f t="shared" ref="Q280:Q285" si="797">(P280*$E280*$F280*$G280*$L280*$Q$13)</f>
        <v>1587620.6500000001</v>
      </c>
      <c r="R280" s="115"/>
      <c r="S280" s="115">
        <f t="shared" ref="S280:S285" si="798">(R280*$E280*$F280*$G280*$L280*$S$13)</f>
        <v>0</v>
      </c>
      <c r="T280" s="115">
        <v>6</v>
      </c>
      <c r="U280" s="116">
        <f t="shared" ref="U280:U285" si="799">(T280*$E280*$F280*$G280*$L280*$U$13)</f>
        <v>213203.02038</v>
      </c>
      <c r="V280" s="115"/>
      <c r="W280" s="116">
        <f t="shared" ref="W280:W285" si="800">(V280*$E280*$F280*$G280*$L280*$W$13)</f>
        <v>0</v>
      </c>
      <c r="X280" s="115">
        <v>0</v>
      </c>
      <c r="Y280" s="116">
        <f t="shared" ref="Y280:Y285" si="801">(X280*$E280*$F280*$G280*$L280*$Y$13)</f>
        <v>0</v>
      </c>
      <c r="Z280" s="116"/>
      <c r="AA280" s="116"/>
      <c r="AB280" s="115"/>
      <c r="AC280" s="116">
        <f t="shared" ref="AC280:AC285" si="802">(AB280*$E280*$F280*$G280*$L280*$AC$13)</f>
        <v>0</v>
      </c>
      <c r="AD280" s="115"/>
      <c r="AE280" s="116"/>
      <c r="AF280" s="115"/>
      <c r="AG280" s="116">
        <f t="shared" ref="AG280:AG285" si="803">(AF280*$E280*$F280*$G280*$L280*$AG$13)</f>
        <v>0</v>
      </c>
      <c r="AH280" s="115"/>
      <c r="AI280" s="116"/>
      <c r="AJ280" s="144">
        <v>1</v>
      </c>
      <c r="AK280" s="116">
        <f t="shared" ref="AK280:AK285" si="804">(AJ280*$E280*$F280*$G280*$L280*$AK$13)</f>
        <v>31752.413</v>
      </c>
      <c r="AL280" s="115">
        <v>0</v>
      </c>
      <c r="AM280" s="116">
        <f t="shared" ref="AM280:AM285" si="805">(AL280*$E280*$F280*$G280*$L280*$AM$13)</f>
        <v>0</v>
      </c>
      <c r="AN280" s="115">
        <v>3</v>
      </c>
      <c r="AO280" s="115">
        <f t="shared" ref="AO280:AO285" si="806">(AN280*$E280*$F280*$G280*$L280*$AO$13)</f>
        <v>95257.239000000001</v>
      </c>
      <c r="AP280" s="115">
        <v>2</v>
      </c>
      <c r="AQ280" s="116">
        <f t="shared" ref="AQ280:AQ285" si="807">(AP280*$E280*$F280*$G280*$M280*$AQ$13)</f>
        <v>76205.791200000007</v>
      </c>
      <c r="AR280" s="121">
        <v>0</v>
      </c>
      <c r="AS280" s="116">
        <f t="shared" ref="AS280:AS285" si="808">(AR280*$E280*$F280*$G280*$M280*$AS$13)</f>
        <v>0</v>
      </c>
      <c r="AT280" s="115">
        <v>0</v>
      </c>
      <c r="AU280" s="122">
        <f t="shared" ref="AU280:AU285" si="809">(AT280*$E280*$F280*$G280*$M280*$AU$13)</f>
        <v>0</v>
      </c>
      <c r="AV280" s="115"/>
      <c r="AW280" s="116">
        <f t="shared" ref="AW280:AW285" si="810">(AV280*$E280*$F280*$G280*$L280*$AW$13)</f>
        <v>0</v>
      </c>
      <c r="AX280" s="115"/>
      <c r="AY280" s="115">
        <f t="shared" ref="AY280:AY285" si="811">(AX280*$E280*$F280*$G280*$L280*$AY$13)</f>
        <v>0</v>
      </c>
      <c r="AZ280" s="115"/>
      <c r="BA280" s="116">
        <f t="shared" ref="BA280:BA285" si="812">(AZ280*$E280*$F280*$G280*$L280*$BA$13)</f>
        <v>0</v>
      </c>
      <c r="BB280" s="115">
        <v>0</v>
      </c>
      <c r="BC280" s="116">
        <f t="shared" ref="BC280:BC285" si="813">(BB280*$E280*$F280*$G280*$L280*$BC$13)</f>
        <v>0</v>
      </c>
      <c r="BD280" s="115">
        <v>0</v>
      </c>
      <c r="BE280" s="116">
        <f t="shared" ref="BE280:BE285" si="814">(BD280*$E280*$F280*$G280*$L280*$BE$13)</f>
        <v>0</v>
      </c>
      <c r="BF280" s="115">
        <v>0</v>
      </c>
      <c r="BG280" s="116">
        <f t="shared" ref="BG280:BG285" si="815">(BF280*$E280*$F280*$G280*$L280*$BG$13)</f>
        <v>0</v>
      </c>
      <c r="BH280" s="115">
        <v>40</v>
      </c>
      <c r="BI280" s="116">
        <f t="shared" ref="BI280:BI285" si="816">(BH280*$E280*$F280*$G280*$L280*$BI$13)</f>
        <v>1385559.8399999999</v>
      </c>
      <c r="BJ280" s="115">
        <v>14</v>
      </c>
      <c r="BK280" s="116">
        <f t="shared" ref="BK280:BK285" si="817">(BJ280*$E280*$F280*$G280*$M280*$BK$13)</f>
        <v>533440.53839999996</v>
      </c>
      <c r="BL280" s="115"/>
      <c r="BM280" s="116">
        <f t="shared" ref="BM280:BM285" si="818">(BL280*$E280*$F280*$G280*$M280*$BM$13)</f>
        <v>0</v>
      </c>
      <c r="BN280" s="115">
        <v>0</v>
      </c>
      <c r="BO280" s="116">
        <f t="shared" ref="BO280:BO285" si="819">(BN280*$E280*$F280*$G280*$M280*$BO$13)</f>
        <v>0</v>
      </c>
      <c r="BP280" s="115">
        <v>2</v>
      </c>
      <c r="BQ280" s="116">
        <f t="shared" ref="BQ280:BQ285" si="820">(BP280*$E280*$F280*$G280*$M280*$BQ$13)</f>
        <v>69277.991999999998</v>
      </c>
      <c r="BR280" s="115"/>
      <c r="BS280" s="116">
        <f t="shared" ref="BS280:BS285" si="821">(BR280*$E280*$F280*$G280*$M280*$BS$13)</f>
        <v>0</v>
      </c>
      <c r="BT280" s="115">
        <v>2</v>
      </c>
      <c r="BU280" s="116">
        <f t="shared" ref="BU280:BU285" si="822">(BT280*$E280*$F280*$G280*$M280*$BU$13)</f>
        <v>83133.590400000001</v>
      </c>
      <c r="BV280" s="115">
        <v>0</v>
      </c>
      <c r="BW280" s="124">
        <f t="shared" ref="BW280:BW285" si="823">(BV280*$E280*$F280*$G280*$M280*$BW$13)</f>
        <v>0</v>
      </c>
      <c r="BX280" s="115">
        <v>0</v>
      </c>
      <c r="BY280" s="116">
        <f t="shared" ref="BY280:BY285" si="824">(BX280*$E280*$F280*$G280*$L280*$BY$13)</f>
        <v>0</v>
      </c>
      <c r="BZ280" s="115"/>
      <c r="CA280" s="116">
        <f t="shared" ref="CA280:CA285" si="825">(BZ280*$E280*$F280*$G280*$L280*$CA$13)</f>
        <v>0</v>
      </c>
      <c r="CB280" s="115">
        <v>0</v>
      </c>
      <c r="CC280" s="116">
        <f t="shared" ref="CC280:CC285" si="826">(CB280*$E280*$F280*$G280*$L280*$CC$13)</f>
        <v>0</v>
      </c>
      <c r="CD280" s="115">
        <v>0</v>
      </c>
      <c r="CE280" s="116">
        <f t="shared" ref="CE280:CE285" si="827">(CD280*$E280*$F280*$G280*$M280*$CE$13)</f>
        <v>0</v>
      </c>
      <c r="CF280" s="115"/>
      <c r="CG280" s="116">
        <f t="shared" ref="CG280:CG285" si="828">(CF280*$E280*$F280*$G280*$L280*$CG$13)</f>
        <v>0</v>
      </c>
      <c r="CH280" s="115"/>
      <c r="CI280" s="116">
        <f t="shared" ref="CI280:CI285" si="829">(CH280*$E280*$F280*$G280*$L280*$CI$13)</f>
        <v>0</v>
      </c>
      <c r="CJ280" s="115"/>
      <c r="CK280" s="116">
        <f t="shared" ref="CK280:CK285" si="830">(CJ280*$E280*$F280*$G280*$L280*$CK$13)</f>
        <v>0</v>
      </c>
      <c r="CL280" s="115">
        <v>0</v>
      </c>
      <c r="CM280" s="116">
        <f t="shared" ref="CM280:CM285" si="831">(CL280*$E280*$F280*$G280*$L280*$CM$13)</f>
        <v>0</v>
      </c>
      <c r="CN280" s="115">
        <v>0</v>
      </c>
      <c r="CO280" s="116">
        <f t="shared" ref="CO280:CO285" si="832">(CN280*$E280*$F280*$G280*$L280*$CO$13)</f>
        <v>0</v>
      </c>
      <c r="CP280" s="115">
        <v>0</v>
      </c>
      <c r="CQ280" s="116">
        <f t="shared" ref="CQ280:CQ285" si="833">(CP280*$E280*$F280*$G280*$L280*$CQ$13)</f>
        <v>0</v>
      </c>
      <c r="CR280" s="115">
        <v>4</v>
      </c>
      <c r="CS280" s="116">
        <f t="shared" ref="CS280:CS285" si="834">(CR280*$E280*$F280*$G280*$M280*$CS$13)</f>
        <v>138555.984</v>
      </c>
      <c r="CT280" s="115">
        <v>44</v>
      </c>
      <c r="CU280" s="116">
        <f t="shared" ref="CU280:CU285" si="835">(CT280*$E280*$F280*$G280*$M280*$CU$13)</f>
        <v>1524115.8239999998</v>
      </c>
      <c r="CV280" s="115"/>
      <c r="CW280" s="116">
        <f t="shared" ref="CW280:CW285" si="836">(CV280*$E280*$F280*$G280*$M280*$CW$13)</f>
        <v>0</v>
      </c>
      <c r="CX280" s="123">
        <v>0</v>
      </c>
      <c r="CY280" s="115">
        <f t="shared" ref="CY280:CY285" si="837">(CX280*$E280*$F280*$G280*$M280*$CY$13)</f>
        <v>0</v>
      </c>
      <c r="CZ280" s="115"/>
      <c r="DA280" s="124">
        <f t="shared" ref="DA280:DA285" si="838">(CZ280*$E280*$F280*$G280*$M280*$DA$13)</f>
        <v>0</v>
      </c>
      <c r="DB280" s="115"/>
      <c r="DC280" s="116">
        <f t="shared" ref="DC280:DC285" si="839">(DB280*$E280*$F280*$G280*$M280*$DC$13)</f>
        <v>0</v>
      </c>
      <c r="DD280" s="125"/>
      <c r="DE280" s="115">
        <f t="shared" ref="DE280:DE285" si="840">(DD280*$E280*$F280*$G280*$M280*$DE$13)</f>
        <v>0</v>
      </c>
      <c r="DF280" s="115"/>
      <c r="DG280" s="116">
        <f t="shared" ref="DG280:DG285" si="841">(DF280*$E280*$F280*$G280*$M280*$DG$13)</f>
        <v>0</v>
      </c>
      <c r="DH280" s="115">
        <v>0</v>
      </c>
      <c r="DI280" s="116">
        <f t="shared" ref="DI280:DI285" si="842">(DH280*$E280*$F280*$G280*$N280*$DI$13)</f>
        <v>0</v>
      </c>
      <c r="DJ280" s="115"/>
      <c r="DK280" s="124">
        <f t="shared" ref="DK280:DK285" si="843">(DJ280*$E280*$F280*$G280*$O280*$DK$13)</f>
        <v>0</v>
      </c>
      <c r="DL280" s="124"/>
      <c r="DM280" s="124"/>
      <c r="DN280" s="116">
        <f t="shared" ref="DN280:DO285" si="844">SUM(P280,R280,T280,V280,X280,Z280,AB280,AD280,AF280,AH280,AJ280,AL280,AR280,AV280,AX280,CB280,AN280,BB280,BD280,BF280,CP280,BH280,BJ280,AP280,BN280,AT280,CR280,BP280,CT280,BR280,BT280,BV280,CD280,BX280,BZ280,CF280,CH280,CJ280,CL280,CN280,CV280,CX280,BL280,AZ280,CZ280,DB280,DD280,DF280,DH280,DJ280,DL280)</f>
        <v>168</v>
      </c>
      <c r="DO280" s="116">
        <f t="shared" si="844"/>
        <v>5738122.8823799994</v>
      </c>
    </row>
    <row r="281" spans="1:119" s="37" customFormat="1" ht="45" customHeight="1" x14ac:dyDescent="0.25">
      <c r="A281" s="89"/>
      <c r="B281" s="109">
        <v>228</v>
      </c>
      <c r="C281" s="110" t="s">
        <v>655</v>
      </c>
      <c r="D281" s="152" t="s">
        <v>656</v>
      </c>
      <c r="E281" s="93">
        <v>24257</v>
      </c>
      <c r="F281" s="112">
        <v>2.48</v>
      </c>
      <c r="G281" s="131">
        <v>1</v>
      </c>
      <c r="H281" s="101"/>
      <c r="I281" s="101"/>
      <c r="J281" s="101"/>
      <c r="K281" s="65"/>
      <c r="L281" s="113">
        <v>1.4</v>
      </c>
      <c r="M281" s="113">
        <v>1.68</v>
      </c>
      <c r="N281" s="113">
        <v>2.23</v>
      </c>
      <c r="O281" s="114">
        <v>2.57</v>
      </c>
      <c r="P281" s="115">
        <v>1</v>
      </c>
      <c r="Q281" s="116">
        <f>(P281*$E281*$F281*$G281*$L281*$Q$13)</f>
        <v>92642.334399999992</v>
      </c>
      <c r="R281" s="115"/>
      <c r="S281" s="115">
        <f t="shared" si="798"/>
        <v>0</v>
      </c>
      <c r="T281" s="115">
        <v>30</v>
      </c>
      <c r="U281" s="116">
        <f t="shared" si="799"/>
        <v>3110255.8267200002</v>
      </c>
      <c r="V281" s="115">
        <v>4</v>
      </c>
      <c r="W281" s="116">
        <f t="shared" si="800"/>
        <v>414700.77689599997</v>
      </c>
      <c r="X281" s="115"/>
      <c r="Y281" s="116">
        <f t="shared" si="801"/>
        <v>0</v>
      </c>
      <c r="Z281" s="116"/>
      <c r="AA281" s="116"/>
      <c r="AB281" s="115"/>
      <c r="AC281" s="116">
        <f t="shared" si="802"/>
        <v>0</v>
      </c>
      <c r="AD281" s="115"/>
      <c r="AE281" s="116"/>
      <c r="AF281" s="115"/>
      <c r="AG281" s="116">
        <f t="shared" si="803"/>
        <v>0</v>
      </c>
      <c r="AH281" s="115"/>
      <c r="AI281" s="116"/>
      <c r="AJ281" s="144"/>
      <c r="AK281" s="116">
        <f t="shared" si="804"/>
        <v>0</v>
      </c>
      <c r="AL281" s="115">
        <v>0</v>
      </c>
      <c r="AM281" s="116">
        <f t="shared" si="805"/>
        <v>0</v>
      </c>
      <c r="AN281" s="115">
        <v>0</v>
      </c>
      <c r="AO281" s="115">
        <f t="shared" si="806"/>
        <v>0</v>
      </c>
      <c r="AP281" s="115">
        <v>0</v>
      </c>
      <c r="AQ281" s="116">
        <f t="shared" si="807"/>
        <v>0</v>
      </c>
      <c r="AR281" s="123">
        <v>0</v>
      </c>
      <c r="AS281" s="116">
        <f t="shared" si="808"/>
        <v>0</v>
      </c>
      <c r="AT281" s="115"/>
      <c r="AU281" s="122">
        <f t="shared" si="809"/>
        <v>0</v>
      </c>
      <c r="AV281" s="115"/>
      <c r="AW281" s="116">
        <f t="shared" si="810"/>
        <v>0</v>
      </c>
      <c r="AX281" s="115">
        <v>0</v>
      </c>
      <c r="AY281" s="115">
        <f t="shared" si="811"/>
        <v>0</v>
      </c>
      <c r="AZ281" s="115"/>
      <c r="BA281" s="116">
        <f t="shared" si="812"/>
        <v>0</v>
      </c>
      <c r="BB281" s="115"/>
      <c r="BC281" s="116">
        <f t="shared" si="813"/>
        <v>0</v>
      </c>
      <c r="BD281" s="115"/>
      <c r="BE281" s="116">
        <f t="shared" si="814"/>
        <v>0</v>
      </c>
      <c r="BF281" s="115"/>
      <c r="BG281" s="116">
        <f t="shared" si="815"/>
        <v>0</v>
      </c>
      <c r="BH281" s="115"/>
      <c r="BI281" s="116">
        <f t="shared" si="816"/>
        <v>0</v>
      </c>
      <c r="BJ281" s="115">
        <v>0</v>
      </c>
      <c r="BK281" s="116">
        <f t="shared" si="817"/>
        <v>0</v>
      </c>
      <c r="BL281" s="115"/>
      <c r="BM281" s="116">
        <f t="shared" si="818"/>
        <v>0</v>
      </c>
      <c r="BN281" s="115"/>
      <c r="BO281" s="116">
        <f t="shared" si="819"/>
        <v>0</v>
      </c>
      <c r="BP281" s="115">
        <v>0</v>
      </c>
      <c r="BQ281" s="116">
        <f t="shared" si="820"/>
        <v>0</v>
      </c>
      <c r="BR281" s="115"/>
      <c r="BS281" s="116">
        <f t="shared" si="821"/>
        <v>0</v>
      </c>
      <c r="BT281" s="115">
        <v>0</v>
      </c>
      <c r="BU281" s="116">
        <f t="shared" si="822"/>
        <v>0</v>
      </c>
      <c r="BV281" s="115">
        <v>0</v>
      </c>
      <c r="BW281" s="124">
        <f t="shared" si="823"/>
        <v>0</v>
      </c>
      <c r="BX281" s="115">
        <v>5</v>
      </c>
      <c r="BY281" s="116">
        <f t="shared" si="824"/>
        <v>421101.51999999996</v>
      </c>
      <c r="BZ281" s="115">
        <v>5</v>
      </c>
      <c r="CA281" s="116">
        <f t="shared" si="825"/>
        <v>421101.51999999996</v>
      </c>
      <c r="CB281" s="115"/>
      <c r="CC281" s="116">
        <f t="shared" si="826"/>
        <v>0</v>
      </c>
      <c r="CD281" s="115">
        <v>0</v>
      </c>
      <c r="CE281" s="116">
        <f t="shared" si="827"/>
        <v>0</v>
      </c>
      <c r="CF281" s="115"/>
      <c r="CG281" s="116">
        <f t="shared" si="828"/>
        <v>0</v>
      </c>
      <c r="CH281" s="115"/>
      <c r="CI281" s="116">
        <f t="shared" si="829"/>
        <v>0</v>
      </c>
      <c r="CJ281" s="115"/>
      <c r="CK281" s="116">
        <f t="shared" si="830"/>
        <v>0</v>
      </c>
      <c r="CL281" s="115">
        <v>0</v>
      </c>
      <c r="CM281" s="116">
        <f t="shared" si="831"/>
        <v>0</v>
      </c>
      <c r="CN281" s="115">
        <v>0</v>
      </c>
      <c r="CO281" s="116">
        <f t="shared" si="832"/>
        <v>0</v>
      </c>
      <c r="CP281" s="115">
        <v>0</v>
      </c>
      <c r="CQ281" s="116">
        <f t="shared" si="833"/>
        <v>0</v>
      </c>
      <c r="CR281" s="115">
        <v>0</v>
      </c>
      <c r="CS281" s="116">
        <f t="shared" si="834"/>
        <v>0</v>
      </c>
      <c r="CT281" s="115">
        <v>0</v>
      </c>
      <c r="CU281" s="116">
        <f t="shared" si="835"/>
        <v>0</v>
      </c>
      <c r="CV281" s="115"/>
      <c r="CW281" s="116">
        <f t="shared" si="836"/>
        <v>0</v>
      </c>
      <c r="CX281" s="123">
        <v>1</v>
      </c>
      <c r="CY281" s="115">
        <f t="shared" si="837"/>
        <v>90957.928319999992</v>
      </c>
      <c r="CZ281" s="115"/>
      <c r="DA281" s="124">
        <f t="shared" si="838"/>
        <v>0</v>
      </c>
      <c r="DB281" s="115"/>
      <c r="DC281" s="116">
        <f t="shared" si="839"/>
        <v>0</v>
      </c>
      <c r="DD281" s="125"/>
      <c r="DE281" s="115">
        <f t="shared" si="840"/>
        <v>0</v>
      </c>
      <c r="DF281" s="115"/>
      <c r="DG281" s="116">
        <f t="shared" si="841"/>
        <v>0</v>
      </c>
      <c r="DH281" s="115"/>
      <c r="DI281" s="116">
        <f t="shared" si="842"/>
        <v>0</v>
      </c>
      <c r="DJ281" s="115"/>
      <c r="DK281" s="124">
        <f t="shared" si="843"/>
        <v>0</v>
      </c>
      <c r="DL281" s="124"/>
      <c r="DM281" s="124"/>
      <c r="DN281" s="116">
        <f t="shared" si="844"/>
        <v>46</v>
      </c>
      <c r="DO281" s="116">
        <f t="shared" si="844"/>
        <v>4550759.9063360002</v>
      </c>
    </row>
    <row r="282" spans="1:119" s="37" customFormat="1" ht="45" customHeight="1" x14ac:dyDescent="0.25">
      <c r="A282" s="89"/>
      <c r="B282" s="109">
        <v>229</v>
      </c>
      <c r="C282" s="110" t="s">
        <v>657</v>
      </c>
      <c r="D282" s="152" t="s">
        <v>658</v>
      </c>
      <c r="E282" s="93">
        <v>24257</v>
      </c>
      <c r="F282" s="112">
        <v>0.91</v>
      </c>
      <c r="G282" s="131">
        <v>1</v>
      </c>
      <c r="H282" s="101"/>
      <c r="I282" s="101"/>
      <c r="J282" s="101"/>
      <c r="K282" s="65"/>
      <c r="L282" s="113">
        <v>1.4</v>
      </c>
      <c r="M282" s="113">
        <v>1.68</v>
      </c>
      <c r="N282" s="113">
        <v>2.23</v>
      </c>
      <c r="O282" s="114">
        <v>2.57</v>
      </c>
      <c r="P282" s="115">
        <v>10</v>
      </c>
      <c r="Q282" s="116">
        <f t="shared" si="797"/>
        <v>339937.598</v>
      </c>
      <c r="R282" s="115">
        <v>4</v>
      </c>
      <c r="S282" s="115">
        <f t="shared" si="798"/>
        <v>135975.0392</v>
      </c>
      <c r="T282" s="115">
        <v>3</v>
      </c>
      <c r="U282" s="116">
        <f t="shared" si="799"/>
        <v>114126.32267400001</v>
      </c>
      <c r="V282" s="115"/>
      <c r="W282" s="116">
        <f t="shared" si="800"/>
        <v>0</v>
      </c>
      <c r="X282" s="115">
        <v>2</v>
      </c>
      <c r="Y282" s="116">
        <f t="shared" si="801"/>
        <v>86529.570399999982</v>
      </c>
      <c r="Z282" s="116"/>
      <c r="AA282" s="116"/>
      <c r="AB282" s="115"/>
      <c r="AC282" s="116">
        <f t="shared" si="802"/>
        <v>0</v>
      </c>
      <c r="AD282" s="115"/>
      <c r="AE282" s="116"/>
      <c r="AF282" s="115">
        <v>12</v>
      </c>
      <c r="AG282" s="116">
        <f t="shared" si="803"/>
        <v>407925.11760000006</v>
      </c>
      <c r="AH282" s="115"/>
      <c r="AI282" s="116"/>
      <c r="AJ282" s="138">
        <v>10</v>
      </c>
      <c r="AK282" s="116">
        <f t="shared" si="804"/>
        <v>339937.598</v>
      </c>
      <c r="AL282" s="115"/>
      <c r="AM282" s="116">
        <f t="shared" si="805"/>
        <v>0</v>
      </c>
      <c r="AN282" s="115">
        <v>1</v>
      </c>
      <c r="AO282" s="115">
        <f t="shared" si="806"/>
        <v>33993.7598</v>
      </c>
      <c r="AP282" s="115">
        <v>0</v>
      </c>
      <c r="AQ282" s="116">
        <f t="shared" si="807"/>
        <v>0</v>
      </c>
      <c r="AR282" s="123">
        <v>1</v>
      </c>
      <c r="AS282" s="116">
        <f t="shared" si="808"/>
        <v>51917.742239999992</v>
      </c>
      <c r="AT282" s="115">
        <v>0</v>
      </c>
      <c r="AU282" s="122">
        <f t="shared" si="809"/>
        <v>0</v>
      </c>
      <c r="AV282" s="115"/>
      <c r="AW282" s="116">
        <f t="shared" si="810"/>
        <v>0</v>
      </c>
      <c r="AX282" s="115">
        <v>0</v>
      </c>
      <c r="AY282" s="115">
        <f t="shared" si="811"/>
        <v>0</v>
      </c>
      <c r="AZ282" s="115"/>
      <c r="BA282" s="116">
        <f t="shared" si="812"/>
        <v>0</v>
      </c>
      <c r="BB282" s="115">
        <v>0</v>
      </c>
      <c r="BC282" s="116">
        <f t="shared" si="813"/>
        <v>0</v>
      </c>
      <c r="BD282" s="115">
        <v>0</v>
      </c>
      <c r="BE282" s="116">
        <f t="shared" si="814"/>
        <v>0</v>
      </c>
      <c r="BF282" s="115">
        <v>0</v>
      </c>
      <c r="BG282" s="116">
        <f t="shared" si="815"/>
        <v>0</v>
      </c>
      <c r="BH282" s="115"/>
      <c r="BI282" s="116">
        <f t="shared" si="816"/>
        <v>0</v>
      </c>
      <c r="BJ282" s="115">
        <v>1</v>
      </c>
      <c r="BK282" s="116">
        <f t="shared" si="817"/>
        <v>40792.511759999994</v>
      </c>
      <c r="BL282" s="115">
        <v>0</v>
      </c>
      <c r="BM282" s="116">
        <f t="shared" si="818"/>
        <v>0</v>
      </c>
      <c r="BN282" s="115">
        <v>0</v>
      </c>
      <c r="BO282" s="116">
        <f t="shared" si="819"/>
        <v>0</v>
      </c>
      <c r="BP282" s="115">
        <v>0</v>
      </c>
      <c r="BQ282" s="116">
        <f t="shared" si="820"/>
        <v>0</v>
      </c>
      <c r="BR282" s="115"/>
      <c r="BS282" s="116">
        <f t="shared" si="821"/>
        <v>0</v>
      </c>
      <c r="BT282" s="115">
        <v>6</v>
      </c>
      <c r="BU282" s="116">
        <f t="shared" si="822"/>
        <v>267005.53151999996</v>
      </c>
      <c r="BV282" s="115">
        <v>0</v>
      </c>
      <c r="BW282" s="124">
        <f t="shared" si="823"/>
        <v>0</v>
      </c>
      <c r="BX282" s="115">
        <v>0</v>
      </c>
      <c r="BY282" s="116">
        <f t="shared" si="824"/>
        <v>0</v>
      </c>
      <c r="BZ282" s="115"/>
      <c r="CA282" s="116">
        <f t="shared" si="825"/>
        <v>0</v>
      </c>
      <c r="CB282" s="115">
        <v>0</v>
      </c>
      <c r="CC282" s="116">
        <f t="shared" si="826"/>
        <v>0</v>
      </c>
      <c r="CD282" s="115">
        <v>0</v>
      </c>
      <c r="CE282" s="116">
        <f t="shared" si="827"/>
        <v>0</v>
      </c>
      <c r="CF282" s="115"/>
      <c r="CG282" s="116">
        <f t="shared" si="828"/>
        <v>0</v>
      </c>
      <c r="CH282" s="115"/>
      <c r="CI282" s="116">
        <f t="shared" si="829"/>
        <v>0</v>
      </c>
      <c r="CJ282" s="115"/>
      <c r="CK282" s="116">
        <f t="shared" si="830"/>
        <v>0</v>
      </c>
      <c r="CL282" s="115">
        <v>0</v>
      </c>
      <c r="CM282" s="116">
        <f t="shared" si="831"/>
        <v>0</v>
      </c>
      <c r="CN282" s="115">
        <v>0</v>
      </c>
      <c r="CO282" s="116">
        <f t="shared" si="832"/>
        <v>0</v>
      </c>
      <c r="CP282" s="115">
        <v>0</v>
      </c>
      <c r="CQ282" s="116">
        <f t="shared" si="833"/>
        <v>0</v>
      </c>
      <c r="CR282" s="115">
        <v>0</v>
      </c>
      <c r="CS282" s="116">
        <f t="shared" si="834"/>
        <v>0</v>
      </c>
      <c r="CT282" s="115">
        <v>0</v>
      </c>
      <c r="CU282" s="116">
        <f t="shared" si="835"/>
        <v>0</v>
      </c>
      <c r="CV282" s="115">
        <v>0</v>
      </c>
      <c r="CW282" s="116">
        <f t="shared" si="836"/>
        <v>0</v>
      </c>
      <c r="CX282" s="123">
        <v>0</v>
      </c>
      <c r="CY282" s="115">
        <f t="shared" si="837"/>
        <v>0</v>
      </c>
      <c r="CZ282" s="115">
        <v>0</v>
      </c>
      <c r="DA282" s="124">
        <f t="shared" si="838"/>
        <v>0</v>
      </c>
      <c r="DB282" s="115"/>
      <c r="DC282" s="116">
        <f t="shared" si="839"/>
        <v>0</v>
      </c>
      <c r="DD282" s="125"/>
      <c r="DE282" s="115">
        <f t="shared" si="840"/>
        <v>0</v>
      </c>
      <c r="DF282" s="115"/>
      <c r="DG282" s="116">
        <f t="shared" si="841"/>
        <v>0</v>
      </c>
      <c r="DH282" s="115"/>
      <c r="DI282" s="116">
        <f t="shared" si="842"/>
        <v>0</v>
      </c>
      <c r="DJ282" s="115"/>
      <c r="DK282" s="124">
        <f t="shared" si="843"/>
        <v>0</v>
      </c>
      <c r="DL282" s="124"/>
      <c r="DM282" s="124"/>
      <c r="DN282" s="116">
        <f t="shared" si="844"/>
        <v>50</v>
      </c>
      <c r="DO282" s="116">
        <f t="shared" si="844"/>
        <v>1818140.7911939998</v>
      </c>
    </row>
    <row r="283" spans="1:119" s="37" customFormat="1" ht="21.75" customHeight="1" x14ac:dyDescent="0.25">
      <c r="A283" s="89"/>
      <c r="B283" s="109">
        <v>230</v>
      </c>
      <c r="C283" s="110" t="s">
        <v>659</v>
      </c>
      <c r="D283" s="152" t="s">
        <v>660</v>
      </c>
      <c r="E283" s="93">
        <v>24257</v>
      </c>
      <c r="F283" s="112">
        <v>1.28</v>
      </c>
      <c r="G283" s="131">
        <v>1</v>
      </c>
      <c r="H283" s="131"/>
      <c r="I283" s="131"/>
      <c r="J283" s="131"/>
      <c r="K283" s="65"/>
      <c r="L283" s="113">
        <v>1.4</v>
      </c>
      <c r="M283" s="113">
        <v>1.68</v>
      </c>
      <c r="N283" s="113">
        <v>2.23</v>
      </c>
      <c r="O283" s="114">
        <v>2.57</v>
      </c>
      <c r="P283" s="115">
        <v>158</v>
      </c>
      <c r="Q283" s="116">
        <f t="shared" si="797"/>
        <v>7554832.9472000003</v>
      </c>
      <c r="R283" s="115">
        <v>11</v>
      </c>
      <c r="S283" s="115">
        <f t="shared" si="798"/>
        <v>525969.3824</v>
      </c>
      <c r="T283" s="115">
        <v>192</v>
      </c>
      <c r="U283" s="116">
        <f t="shared" si="799"/>
        <v>10273877.311488001</v>
      </c>
      <c r="V283" s="115"/>
      <c r="W283" s="116">
        <f t="shared" si="800"/>
        <v>0</v>
      </c>
      <c r="X283" s="115">
        <v>1</v>
      </c>
      <c r="Y283" s="116">
        <f t="shared" si="801"/>
        <v>60855.961599999988</v>
      </c>
      <c r="Z283" s="116"/>
      <c r="AA283" s="116"/>
      <c r="AB283" s="115"/>
      <c r="AC283" s="116">
        <f t="shared" si="802"/>
        <v>0</v>
      </c>
      <c r="AD283" s="115"/>
      <c r="AE283" s="116"/>
      <c r="AF283" s="115">
        <v>238</v>
      </c>
      <c r="AG283" s="116">
        <f t="shared" si="803"/>
        <v>11380064.8192</v>
      </c>
      <c r="AH283" s="115"/>
      <c r="AI283" s="116"/>
      <c r="AJ283" s="117"/>
      <c r="AK283" s="116">
        <f t="shared" si="804"/>
        <v>0</v>
      </c>
      <c r="AL283" s="115">
        <v>433</v>
      </c>
      <c r="AM283" s="116">
        <f t="shared" si="805"/>
        <v>20704067.507199999</v>
      </c>
      <c r="AN283" s="115">
        <v>320</v>
      </c>
      <c r="AO283" s="115">
        <f t="shared" si="806"/>
        <v>15300927.488000002</v>
      </c>
      <c r="AP283" s="115">
        <v>100</v>
      </c>
      <c r="AQ283" s="116">
        <f t="shared" si="807"/>
        <v>5737847.8080000011</v>
      </c>
      <c r="AR283" s="121">
        <v>1</v>
      </c>
      <c r="AS283" s="116">
        <f t="shared" si="808"/>
        <v>73027.153919999982</v>
      </c>
      <c r="AT283" s="115">
        <v>6</v>
      </c>
      <c r="AU283" s="122">
        <f t="shared" si="809"/>
        <v>344270.86848</v>
      </c>
      <c r="AV283" s="115"/>
      <c r="AW283" s="116">
        <f t="shared" si="810"/>
        <v>0</v>
      </c>
      <c r="AX283" s="115"/>
      <c r="AY283" s="115">
        <f t="shared" si="811"/>
        <v>0</v>
      </c>
      <c r="AZ283" s="115"/>
      <c r="BA283" s="116">
        <f t="shared" si="812"/>
        <v>0</v>
      </c>
      <c r="BB283" s="115">
        <v>0</v>
      </c>
      <c r="BC283" s="116">
        <f t="shared" si="813"/>
        <v>0</v>
      </c>
      <c r="BD283" s="115">
        <v>0</v>
      </c>
      <c r="BE283" s="116">
        <f t="shared" si="814"/>
        <v>0</v>
      </c>
      <c r="BF283" s="115">
        <v>0</v>
      </c>
      <c r="BG283" s="116">
        <f t="shared" si="815"/>
        <v>0</v>
      </c>
      <c r="BH283" s="115">
        <v>80</v>
      </c>
      <c r="BI283" s="116">
        <f t="shared" si="816"/>
        <v>4172980.2239999999</v>
      </c>
      <c r="BJ283" s="115">
        <v>744</v>
      </c>
      <c r="BK283" s="116">
        <f t="shared" si="817"/>
        <v>42689587.691520005</v>
      </c>
      <c r="BL283" s="115">
        <v>310</v>
      </c>
      <c r="BM283" s="116">
        <f t="shared" si="818"/>
        <v>16170298.367999999</v>
      </c>
      <c r="BN283" s="115">
        <v>0</v>
      </c>
      <c r="BO283" s="116">
        <f t="shared" si="819"/>
        <v>0</v>
      </c>
      <c r="BP283" s="115">
        <v>72</v>
      </c>
      <c r="BQ283" s="116">
        <f t="shared" si="820"/>
        <v>3755682.2016000003</v>
      </c>
      <c r="BR283" s="115">
        <v>14</v>
      </c>
      <c r="BS283" s="116">
        <f t="shared" si="821"/>
        <v>657244.38528000005</v>
      </c>
      <c r="BT283" s="115">
        <v>141</v>
      </c>
      <c r="BU283" s="116">
        <f t="shared" si="822"/>
        <v>8825853.1737599988</v>
      </c>
      <c r="BV283" s="115">
        <v>57</v>
      </c>
      <c r="BW283" s="124">
        <f t="shared" si="823"/>
        <v>3567898.0915199998</v>
      </c>
      <c r="BX283" s="115">
        <v>620</v>
      </c>
      <c r="BY283" s="116">
        <f t="shared" si="824"/>
        <v>26950497.279999997</v>
      </c>
      <c r="BZ283" s="115">
        <v>314</v>
      </c>
      <c r="CA283" s="116">
        <f t="shared" si="825"/>
        <v>13649122.815999998</v>
      </c>
      <c r="CB283" s="115">
        <v>0</v>
      </c>
      <c r="CC283" s="116">
        <f t="shared" si="826"/>
        <v>0</v>
      </c>
      <c r="CD283" s="115">
        <v>297</v>
      </c>
      <c r="CE283" s="116">
        <f t="shared" si="827"/>
        <v>15492189.081600001</v>
      </c>
      <c r="CF283" s="115"/>
      <c r="CG283" s="116">
        <f t="shared" si="828"/>
        <v>0</v>
      </c>
      <c r="CH283" s="115"/>
      <c r="CI283" s="116">
        <f t="shared" si="829"/>
        <v>0</v>
      </c>
      <c r="CJ283" s="115">
        <v>25</v>
      </c>
      <c r="CK283" s="116">
        <f t="shared" si="830"/>
        <v>869370.87999999989</v>
      </c>
      <c r="CL283" s="115">
        <v>168</v>
      </c>
      <c r="CM283" s="116">
        <f t="shared" si="831"/>
        <v>7302715.392</v>
      </c>
      <c r="CN283" s="115">
        <v>120</v>
      </c>
      <c r="CO283" s="116">
        <f t="shared" si="832"/>
        <v>4694602.7520000003</v>
      </c>
      <c r="CP283" s="115">
        <v>89</v>
      </c>
      <c r="CQ283" s="116">
        <f t="shared" si="833"/>
        <v>3868700.4159999997</v>
      </c>
      <c r="CR283" s="115">
        <v>301</v>
      </c>
      <c r="CS283" s="116">
        <f t="shared" si="834"/>
        <v>15700838.092800001</v>
      </c>
      <c r="CT283" s="115">
        <v>180</v>
      </c>
      <c r="CU283" s="116">
        <f t="shared" si="835"/>
        <v>9389205.5039999988</v>
      </c>
      <c r="CV283" s="115">
        <v>2</v>
      </c>
      <c r="CW283" s="116">
        <f t="shared" si="836"/>
        <v>104324.50559999999</v>
      </c>
      <c r="CX283" s="123">
        <v>160</v>
      </c>
      <c r="CY283" s="115">
        <f t="shared" si="837"/>
        <v>7511364.4032000005</v>
      </c>
      <c r="CZ283" s="115"/>
      <c r="DA283" s="124">
        <f t="shared" si="838"/>
        <v>0</v>
      </c>
      <c r="DB283" s="116">
        <v>6</v>
      </c>
      <c r="DC283" s="116">
        <f t="shared" si="839"/>
        <v>312973.51679999998</v>
      </c>
      <c r="DD283" s="125">
        <v>3</v>
      </c>
      <c r="DE283" s="115">
        <f t="shared" si="840"/>
        <v>156486.75839999999</v>
      </c>
      <c r="DF283" s="115">
        <v>35</v>
      </c>
      <c r="DG283" s="116">
        <f t="shared" si="841"/>
        <v>1825678.848</v>
      </c>
      <c r="DH283" s="115">
        <v>15</v>
      </c>
      <c r="DI283" s="116">
        <f t="shared" si="842"/>
        <v>830870.16960000014</v>
      </c>
      <c r="DJ283" s="115">
        <v>35</v>
      </c>
      <c r="DK283" s="124">
        <f t="shared" si="843"/>
        <v>2234283.1616000002</v>
      </c>
      <c r="DL283" s="124"/>
      <c r="DM283" s="124"/>
      <c r="DN283" s="116">
        <f t="shared" si="844"/>
        <v>5248</v>
      </c>
      <c r="DO283" s="116">
        <f t="shared" si="844"/>
        <v>262688508.96076801</v>
      </c>
    </row>
    <row r="284" spans="1:119" s="37" customFormat="1" ht="21.75" customHeight="1" x14ac:dyDescent="0.25">
      <c r="A284" s="89"/>
      <c r="B284" s="109">
        <v>231</v>
      </c>
      <c r="C284" s="110" t="s">
        <v>661</v>
      </c>
      <c r="D284" s="152" t="s">
        <v>662</v>
      </c>
      <c r="E284" s="93">
        <v>24257</v>
      </c>
      <c r="F284" s="112">
        <v>1.1100000000000001</v>
      </c>
      <c r="G284" s="131">
        <v>1</v>
      </c>
      <c r="H284" s="101"/>
      <c r="I284" s="101"/>
      <c r="J284" s="101"/>
      <c r="K284" s="65"/>
      <c r="L284" s="113">
        <v>1.4</v>
      </c>
      <c r="M284" s="113">
        <v>1.68</v>
      </c>
      <c r="N284" s="113">
        <v>2.23</v>
      </c>
      <c r="O284" s="114">
        <v>2.57</v>
      </c>
      <c r="P284" s="115">
        <v>496</v>
      </c>
      <c r="Q284" s="116">
        <f t="shared" si="797"/>
        <v>20566598.236800004</v>
      </c>
      <c r="R284" s="115"/>
      <c r="S284" s="115">
        <f t="shared" si="798"/>
        <v>0</v>
      </c>
      <c r="T284" s="115">
        <v>0</v>
      </c>
      <c r="U284" s="116">
        <f t="shared" si="799"/>
        <v>0</v>
      </c>
      <c r="V284" s="115"/>
      <c r="W284" s="116">
        <f t="shared" si="800"/>
        <v>0</v>
      </c>
      <c r="X284" s="115">
        <v>0</v>
      </c>
      <c r="Y284" s="116">
        <f t="shared" si="801"/>
        <v>0</v>
      </c>
      <c r="Z284" s="116"/>
      <c r="AA284" s="116"/>
      <c r="AB284" s="115"/>
      <c r="AC284" s="116">
        <f t="shared" si="802"/>
        <v>0</v>
      </c>
      <c r="AD284" s="115"/>
      <c r="AE284" s="116"/>
      <c r="AF284" s="115">
        <v>54</v>
      </c>
      <c r="AG284" s="116">
        <f t="shared" si="803"/>
        <v>2239105.4532000003</v>
      </c>
      <c r="AH284" s="115"/>
      <c r="AI284" s="116"/>
      <c r="AJ284" s="117"/>
      <c r="AK284" s="116">
        <f t="shared" si="804"/>
        <v>0</v>
      </c>
      <c r="AL284" s="115">
        <v>100</v>
      </c>
      <c r="AM284" s="116">
        <f t="shared" si="805"/>
        <v>4146491.5800000005</v>
      </c>
      <c r="AN284" s="115">
        <v>5</v>
      </c>
      <c r="AO284" s="115">
        <f t="shared" si="806"/>
        <v>207324.579</v>
      </c>
      <c r="AP284" s="115">
        <v>15</v>
      </c>
      <c r="AQ284" s="116">
        <f t="shared" si="807"/>
        <v>746368.48440000007</v>
      </c>
      <c r="AR284" s="123">
        <v>0</v>
      </c>
      <c r="AS284" s="116">
        <f t="shared" si="808"/>
        <v>0</v>
      </c>
      <c r="AT284" s="115">
        <v>15</v>
      </c>
      <c r="AU284" s="122">
        <f t="shared" si="809"/>
        <v>746368.48440000007</v>
      </c>
      <c r="AV284" s="115"/>
      <c r="AW284" s="116">
        <f t="shared" si="810"/>
        <v>0</v>
      </c>
      <c r="AX284" s="115"/>
      <c r="AY284" s="115">
        <f t="shared" si="811"/>
        <v>0</v>
      </c>
      <c r="AZ284" s="115"/>
      <c r="BA284" s="116">
        <f t="shared" si="812"/>
        <v>0</v>
      </c>
      <c r="BB284" s="115">
        <v>0</v>
      </c>
      <c r="BC284" s="116">
        <f t="shared" si="813"/>
        <v>0</v>
      </c>
      <c r="BD284" s="115">
        <v>0</v>
      </c>
      <c r="BE284" s="116">
        <f t="shared" si="814"/>
        <v>0</v>
      </c>
      <c r="BF284" s="115">
        <v>0</v>
      </c>
      <c r="BG284" s="116">
        <f t="shared" si="815"/>
        <v>0</v>
      </c>
      <c r="BH284" s="115">
        <v>10</v>
      </c>
      <c r="BI284" s="116">
        <f t="shared" si="816"/>
        <v>452344.53599999996</v>
      </c>
      <c r="BJ284" s="115">
        <v>47</v>
      </c>
      <c r="BK284" s="116">
        <f t="shared" si="817"/>
        <v>2338621.2511200006</v>
      </c>
      <c r="BL284" s="115"/>
      <c r="BM284" s="116">
        <f t="shared" si="818"/>
        <v>0</v>
      </c>
      <c r="BN284" s="115">
        <v>0</v>
      </c>
      <c r="BO284" s="116">
        <f t="shared" si="819"/>
        <v>0</v>
      </c>
      <c r="BP284" s="115">
        <v>10</v>
      </c>
      <c r="BQ284" s="116">
        <f t="shared" si="820"/>
        <v>452344.53600000002</v>
      </c>
      <c r="BR284" s="115">
        <v>12</v>
      </c>
      <c r="BS284" s="116">
        <f t="shared" si="821"/>
        <v>488532.09888000012</v>
      </c>
      <c r="BT284" s="115">
        <v>8</v>
      </c>
      <c r="BU284" s="116">
        <f t="shared" si="822"/>
        <v>434250.75456000009</v>
      </c>
      <c r="BV284" s="115">
        <v>10</v>
      </c>
      <c r="BW284" s="124">
        <f t="shared" si="823"/>
        <v>542813.44319999998</v>
      </c>
      <c r="BX284" s="115"/>
      <c r="BY284" s="116">
        <f t="shared" si="824"/>
        <v>0</v>
      </c>
      <c r="BZ284" s="115"/>
      <c r="CA284" s="116">
        <f t="shared" si="825"/>
        <v>0</v>
      </c>
      <c r="CB284" s="115">
        <v>0</v>
      </c>
      <c r="CC284" s="116">
        <f t="shared" si="826"/>
        <v>0</v>
      </c>
      <c r="CD284" s="115">
        <v>10</v>
      </c>
      <c r="CE284" s="116">
        <f t="shared" si="827"/>
        <v>452344.53600000002</v>
      </c>
      <c r="CF284" s="115"/>
      <c r="CG284" s="116">
        <f t="shared" si="828"/>
        <v>0</v>
      </c>
      <c r="CH284" s="115">
        <v>8</v>
      </c>
      <c r="CI284" s="116">
        <f t="shared" si="829"/>
        <v>241250.41920000003</v>
      </c>
      <c r="CJ284" s="115">
        <v>10</v>
      </c>
      <c r="CK284" s="116">
        <f t="shared" si="830"/>
        <v>301563.02399999998</v>
      </c>
      <c r="CL284" s="115">
        <v>15</v>
      </c>
      <c r="CM284" s="116">
        <f t="shared" si="831"/>
        <v>565430.67000000004</v>
      </c>
      <c r="CN284" s="115">
        <v>21</v>
      </c>
      <c r="CO284" s="116">
        <f t="shared" si="832"/>
        <v>712442.64419999998</v>
      </c>
      <c r="CP284" s="115">
        <v>5</v>
      </c>
      <c r="CQ284" s="116">
        <f t="shared" si="833"/>
        <v>188476.88999999998</v>
      </c>
      <c r="CR284" s="115">
        <v>39</v>
      </c>
      <c r="CS284" s="116">
        <f t="shared" si="834"/>
        <v>1764143.6904</v>
      </c>
      <c r="CT284" s="115">
        <v>5</v>
      </c>
      <c r="CU284" s="116">
        <f t="shared" si="835"/>
        <v>226172.26800000001</v>
      </c>
      <c r="CV284" s="115">
        <v>5</v>
      </c>
      <c r="CW284" s="116">
        <f t="shared" si="836"/>
        <v>226172.26800000001</v>
      </c>
      <c r="CX284" s="123">
        <v>10</v>
      </c>
      <c r="CY284" s="115">
        <f t="shared" si="837"/>
        <v>407110.08240000001</v>
      </c>
      <c r="CZ284" s="115"/>
      <c r="DA284" s="124">
        <f t="shared" si="838"/>
        <v>0</v>
      </c>
      <c r="DB284" s="116"/>
      <c r="DC284" s="116">
        <f t="shared" si="839"/>
        <v>0</v>
      </c>
      <c r="DD284" s="125">
        <v>2</v>
      </c>
      <c r="DE284" s="115">
        <f t="shared" si="840"/>
        <v>90468.907200000016</v>
      </c>
      <c r="DF284" s="115">
        <v>15</v>
      </c>
      <c r="DG284" s="116">
        <f t="shared" si="841"/>
        <v>678516.804</v>
      </c>
      <c r="DH284" s="115">
        <v>8</v>
      </c>
      <c r="DI284" s="116">
        <f t="shared" si="842"/>
        <v>384277.45344000007</v>
      </c>
      <c r="DJ284" s="115">
        <v>1</v>
      </c>
      <c r="DK284" s="124">
        <f t="shared" si="843"/>
        <v>55358.355120000015</v>
      </c>
      <c r="DL284" s="124"/>
      <c r="DM284" s="124"/>
      <c r="DN284" s="116">
        <f t="shared" si="844"/>
        <v>936</v>
      </c>
      <c r="DO284" s="116">
        <f t="shared" si="844"/>
        <v>39654891.449520014</v>
      </c>
    </row>
    <row r="285" spans="1:119" s="37" customFormat="1" ht="21.75" customHeight="1" x14ac:dyDescent="0.25">
      <c r="A285" s="89"/>
      <c r="B285" s="109">
        <v>232</v>
      </c>
      <c r="C285" s="110" t="s">
        <v>663</v>
      </c>
      <c r="D285" s="152" t="s">
        <v>664</v>
      </c>
      <c r="E285" s="93">
        <v>24257</v>
      </c>
      <c r="F285" s="112">
        <v>1.25</v>
      </c>
      <c r="G285" s="131">
        <v>1</v>
      </c>
      <c r="H285" s="101"/>
      <c r="I285" s="101"/>
      <c r="J285" s="101"/>
      <c r="K285" s="65"/>
      <c r="L285" s="113">
        <v>1.4</v>
      </c>
      <c r="M285" s="113">
        <v>1.68</v>
      </c>
      <c r="N285" s="113">
        <v>2.23</v>
      </c>
      <c r="O285" s="114">
        <v>2.57</v>
      </c>
      <c r="P285" s="115">
        <v>0</v>
      </c>
      <c r="Q285" s="116">
        <f t="shared" si="797"/>
        <v>0</v>
      </c>
      <c r="R285" s="115"/>
      <c r="S285" s="115">
        <f t="shared" si="798"/>
        <v>0</v>
      </c>
      <c r="T285" s="115">
        <v>3</v>
      </c>
      <c r="U285" s="116">
        <f t="shared" si="799"/>
        <v>156766.92674999998</v>
      </c>
      <c r="V285" s="115"/>
      <c r="W285" s="116">
        <f t="shared" si="800"/>
        <v>0</v>
      </c>
      <c r="X285" s="115"/>
      <c r="Y285" s="116">
        <f t="shared" si="801"/>
        <v>0</v>
      </c>
      <c r="Z285" s="116"/>
      <c r="AA285" s="116"/>
      <c r="AB285" s="115"/>
      <c r="AC285" s="116">
        <f t="shared" si="802"/>
        <v>0</v>
      </c>
      <c r="AD285" s="115"/>
      <c r="AE285" s="116"/>
      <c r="AF285" s="115"/>
      <c r="AG285" s="116">
        <f t="shared" si="803"/>
        <v>0</v>
      </c>
      <c r="AH285" s="115"/>
      <c r="AI285" s="116"/>
      <c r="AJ285" s="117"/>
      <c r="AK285" s="116">
        <f t="shared" si="804"/>
        <v>0</v>
      </c>
      <c r="AL285" s="115"/>
      <c r="AM285" s="116">
        <f t="shared" si="805"/>
        <v>0</v>
      </c>
      <c r="AN285" s="115"/>
      <c r="AO285" s="115">
        <f t="shared" si="806"/>
        <v>0</v>
      </c>
      <c r="AP285" s="115">
        <v>0</v>
      </c>
      <c r="AQ285" s="116">
        <f t="shared" si="807"/>
        <v>0</v>
      </c>
      <c r="AR285" s="123">
        <v>0</v>
      </c>
      <c r="AS285" s="116">
        <f t="shared" si="808"/>
        <v>0</v>
      </c>
      <c r="AT285" s="115">
        <v>2</v>
      </c>
      <c r="AU285" s="122">
        <f t="shared" si="809"/>
        <v>112067.34</v>
      </c>
      <c r="AV285" s="115"/>
      <c r="AW285" s="116">
        <f t="shared" si="810"/>
        <v>0</v>
      </c>
      <c r="AX285" s="115"/>
      <c r="AY285" s="115">
        <f t="shared" si="811"/>
        <v>0</v>
      </c>
      <c r="AZ285" s="115"/>
      <c r="BA285" s="116">
        <f t="shared" si="812"/>
        <v>0</v>
      </c>
      <c r="BB285" s="115"/>
      <c r="BC285" s="116">
        <f t="shared" si="813"/>
        <v>0</v>
      </c>
      <c r="BD285" s="115"/>
      <c r="BE285" s="116">
        <f t="shared" si="814"/>
        <v>0</v>
      </c>
      <c r="BF285" s="115"/>
      <c r="BG285" s="116">
        <f t="shared" si="815"/>
        <v>0</v>
      </c>
      <c r="BH285" s="115">
        <v>10</v>
      </c>
      <c r="BI285" s="116">
        <f t="shared" si="816"/>
        <v>509397</v>
      </c>
      <c r="BJ285" s="115">
        <v>2</v>
      </c>
      <c r="BK285" s="116">
        <f t="shared" si="817"/>
        <v>112067.34</v>
      </c>
      <c r="BL285" s="115">
        <f>45</f>
        <v>45</v>
      </c>
      <c r="BM285" s="116">
        <f t="shared" si="818"/>
        <v>2292286.5</v>
      </c>
      <c r="BN285" s="115"/>
      <c r="BO285" s="116">
        <f t="shared" si="819"/>
        <v>0</v>
      </c>
      <c r="BP285" s="115">
        <v>12</v>
      </c>
      <c r="BQ285" s="116">
        <f t="shared" si="820"/>
        <v>611276.4</v>
      </c>
      <c r="BR285" s="115"/>
      <c r="BS285" s="116">
        <f t="shared" si="821"/>
        <v>0</v>
      </c>
      <c r="BT285" s="115">
        <v>2</v>
      </c>
      <c r="BU285" s="116">
        <f t="shared" si="822"/>
        <v>122255.27999999998</v>
      </c>
      <c r="BV285" s="115">
        <v>12</v>
      </c>
      <c r="BW285" s="124">
        <f t="shared" si="823"/>
        <v>733531.68</v>
      </c>
      <c r="BX285" s="115">
        <v>300</v>
      </c>
      <c r="BY285" s="116">
        <f t="shared" si="824"/>
        <v>12734925</v>
      </c>
      <c r="BZ285" s="115">
        <v>36</v>
      </c>
      <c r="CA285" s="116">
        <f t="shared" si="825"/>
        <v>1528191</v>
      </c>
      <c r="CB285" s="115"/>
      <c r="CC285" s="116">
        <f t="shared" si="826"/>
        <v>0</v>
      </c>
      <c r="CD285" s="115">
        <v>12</v>
      </c>
      <c r="CE285" s="116">
        <f t="shared" si="827"/>
        <v>611276.4</v>
      </c>
      <c r="CF285" s="115"/>
      <c r="CG285" s="116">
        <f t="shared" si="828"/>
        <v>0</v>
      </c>
      <c r="CH285" s="115"/>
      <c r="CI285" s="116">
        <f t="shared" si="829"/>
        <v>0</v>
      </c>
      <c r="CJ285" s="115"/>
      <c r="CK285" s="116">
        <f t="shared" si="830"/>
        <v>0</v>
      </c>
      <c r="CL285" s="115">
        <v>8</v>
      </c>
      <c r="CM285" s="116">
        <f t="shared" si="831"/>
        <v>339598</v>
      </c>
      <c r="CN285" s="115">
        <v>12</v>
      </c>
      <c r="CO285" s="116">
        <f t="shared" si="832"/>
        <v>458457.29999999993</v>
      </c>
      <c r="CP285" s="115">
        <v>3</v>
      </c>
      <c r="CQ285" s="116">
        <f t="shared" si="833"/>
        <v>127349.24999999999</v>
      </c>
      <c r="CR285" s="115">
        <v>35</v>
      </c>
      <c r="CS285" s="116">
        <f t="shared" si="834"/>
        <v>1782889.5</v>
      </c>
      <c r="CT285" s="115">
        <v>20</v>
      </c>
      <c r="CU285" s="116">
        <f t="shared" si="835"/>
        <v>1018794</v>
      </c>
      <c r="CV285" s="115"/>
      <c r="CW285" s="116">
        <f t="shared" si="836"/>
        <v>0</v>
      </c>
      <c r="CX285" s="123">
        <v>0</v>
      </c>
      <c r="CY285" s="115">
        <f t="shared" si="837"/>
        <v>0</v>
      </c>
      <c r="CZ285" s="115"/>
      <c r="DA285" s="124">
        <f t="shared" si="838"/>
        <v>0</v>
      </c>
      <c r="DB285" s="115"/>
      <c r="DC285" s="116">
        <f t="shared" si="839"/>
        <v>0</v>
      </c>
      <c r="DD285" s="125"/>
      <c r="DE285" s="115">
        <f t="shared" si="840"/>
        <v>0</v>
      </c>
      <c r="DF285" s="115"/>
      <c r="DG285" s="116">
        <f t="shared" si="841"/>
        <v>0</v>
      </c>
      <c r="DH285" s="115"/>
      <c r="DI285" s="116">
        <f t="shared" si="842"/>
        <v>0</v>
      </c>
      <c r="DJ285" s="115">
        <v>2</v>
      </c>
      <c r="DK285" s="124">
        <f t="shared" si="843"/>
        <v>124680.97999999998</v>
      </c>
      <c r="DL285" s="124"/>
      <c r="DM285" s="124"/>
      <c r="DN285" s="116">
        <f t="shared" si="844"/>
        <v>516</v>
      </c>
      <c r="DO285" s="116">
        <f t="shared" si="844"/>
        <v>23375809.896750003</v>
      </c>
    </row>
    <row r="286" spans="1:119" s="37" customFormat="1" ht="15.75" customHeight="1" x14ac:dyDescent="0.25">
      <c r="A286" s="102">
        <v>24</v>
      </c>
      <c r="B286" s="134"/>
      <c r="C286" s="135"/>
      <c r="D286" s="153" t="s">
        <v>665</v>
      </c>
      <c r="E286" s="103">
        <v>24257</v>
      </c>
      <c r="F286" s="136">
        <v>1.44</v>
      </c>
      <c r="G286" s="106"/>
      <c r="H286" s="113"/>
      <c r="I286" s="113"/>
      <c r="J286" s="113"/>
      <c r="K286" s="105"/>
      <c r="L286" s="106">
        <v>1.4</v>
      </c>
      <c r="M286" s="106">
        <v>1.68</v>
      </c>
      <c r="N286" s="106">
        <v>2.23</v>
      </c>
      <c r="O286" s="107">
        <v>2.57</v>
      </c>
      <c r="P286" s="100">
        <f>SUM(P287:P290)</f>
        <v>421</v>
      </c>
      <c r="Q286" s="100">
        <f t="shared" ref="Q286:CB286" si="845">SUM(Q287:Q290)</f>
        <v>26043702.700400002</v>
      </c>
      <c r="R286" s="100">
        <f t="shared" si="845"/>
        <v>14</v>
      </c>
      <c r="S286" s="100">
        <f t="shared" si="845"/>
        <v>843493.51239999989</v>
      </c>
      <c r="T286" s="100">
        <f t="shared" si="845"/>
        <v>43</v>
      </c>
      <c r="U286" s="100">
        <f t="shared" si="845"/>
        <v>3098550.5628559999</v>
      </c>
      <c r="V286" s="100">
        <f t="shared" si="845"/>
        <v>0</v>
      </c>
      <c r="W286" s="100">
        <f t="shared" si="845"/>
        <v>0</v>
      </c>
      <c r="X286" s="100">
        <f t="shared" si="845"/>
        <v>0</v>
      </c>
      <c r="Y286" s="100">
        <f t="shared" si="845"/>
        <v>0</v>
      </c>
      <c r="Z286" s="100"/>
      <c r="AA286" s="100"/>
      <c r="AB286" s="100">
        <f t="shared" si="845"/>
        <v>0</v>
      </c>
      <c r="AC286" s="100">
        <f t="shared" si="845"/>
        <v>0</v>
      </c>
      <c r="AD286" s="100">
        <f t="shared" si="845"/>
        <v>0</v>
      </c>
      <c r="AE286" s="100">
        <f t="shared" si="845"/>
        <v>0</v>
      </c>
      <c r="AF286" s="100">
        <f t="shared" si="845"/>
        <v>18</v>
      </c>
      <c r="AG286" s="100">
        <f t="shared" si="845"/>
        <v>1113575.8018</v>
      </c>
      <c r="AH286" s="100">
        <f t="shared" si="845"/>
        <v>0</v>
      </c>
      <c r="AI286" s="100">
        <f t="shared" si="845"/>
        <v>0</v>
      </c>
      <c r="AJ286" s="100">
        <f t="shared" si="845"/>
        <v>0</v>
      </c>
      <c r="AK286" s="100">
        <f t="shared" si="845"/>
        <v>0</v>
      </c>
      <c r="AL286" s="100">
        <f t="shared" si="845"/>
        <v>29</v>
      </c>
      <c r="AM286" s="100">
        <f t="shared" si="845"/>
        <v>1740032.2324000001</v>
      </c>
      <c r="AN286" s="100">
        <f t="shared" si="845"/>
        <v>4</v>
      </c>
      <c r="AO286" s="100">
        <f t="shared" si="845"/>
        <v>129998.11440000001</v>
      </c>
      <c r="AP286" s="100">
        <f t="shared" si="845"/>
        <v>0</v>
      </c>
      <c r="AQ286" s="100">
        <f t="shared" si="845"/>
        <v>0</v>
      </c>
      <c r="AR286" s="100">
        <f t="shared" si="845"/>
        <v>0</v>
      </c>
      <c r="AS286" s="100">
        <f t="shared" si="845"/>
        <v>0</v>
      </c>
      <c r="AT286" s="100">
        <f t="shared" si="845"/>
        <v>3</v>
      </c>
      <c r="AU286" s="100">
        <f t="shared" si="845"/>
        <v>224582.94936</v>
      </c>
      <c r="AV286" s="100">
        <f t="shared" si="845"/>
        <v>0</v>
      </c>
      <c r="AW286" s="100">
        <f t="shared" si="845"/>
        <v>0</v>
      </c>
      <c r="AX286" s="100">
        <f t="shared" si="845"/>
        <v>0</v>
      </c>
      <c r="AY286" s="100">
        <f t="shared" si="845"/>
        <v>0</v>
      </c>
      <c r="AZ286" s="100">
        <f t="shared" si="845"/>
        <v>0</v>
      </c>
      <c r="BA286" s="100">
        <f t="shared" si="845"/>
        <v>0</v>
      </c>
      <c r="BB286" s="100">
        <f t="shared" si="845"/>
        <v>0</v>
      </c>
      <c r="BC286" s="100">
        <f t="shared" si="845"/>
        <v>0</v>
      </c>
      <c r="BD286" s="100">
        <f t="shared" si="845"/>
        <v>0</v>
      </c>
      <c r="BE286" s="100">
        <f t="shared" si="845"/>
        <v>0</v>
      </c>
      <c r="BF286" s="100">
        <f t="shared" si="845"/>
        <v>0</v>
      </c>
      <c r="BG286" s="100">
        <f t="shared" si="845"/>
        <v>0</v>
      </c>
      <c r="BH286" s="100">
        <f t="shared" si="845"/>
        <v>7</v>
      </c>
      <c r="BI286" s="100">
        <f t="shared" si="845"/>
        <v>476388.07439999992</v>
      </c>
      <c r="BJ286" s="100">
        <f t="shared" si="845"/>
        <v>2</v>
      </c>
      <c r="BK286" s="100">
        <f t="shared" si="845"/>
        <v>154652.92920000001</v>
      </c>
      <c r="BL286" s="100">
        <f t="shared" si="845"/>
        <v>32</v>
      </c>
      <c r="BM286" s="100">
        <f t="shared" si="845"/>
        <v>2177774.0543999998</v>
      </c>
      <c r="BN286" s="100">
        <f t="shared" si="845"/>
        <v>0</v>
      </c>
      <c r="BO286" s="100">
        <f t="shared" si="845"/>
        <v>0</v>
      </c>
      <c r="BP286" s="100">
        <f t="shared" si="845"/>
        <v>8</v>
      </c>
      <c r="BQ286" s="100">
        <f t="shared" si="845"/>
        <v>544443.51359999995</v>
      </c>
      <c r="BR286" s="100">
        <f t="shared" si="845"/>
        <v>11</v>
      </c>
      <c r="BS286" s="100">
        <f t="shared" si="845"/>
        <v>666413.53128</v>
      </c>
      <c r="BT286" s="100">
        <f t="shared" si="845"/>
        <v>9</v>
      </c>
      <c r="BU286" s="100">
        <f t="shared" si="845"/>
        <v>667513.82879999978</v>
      </c>
      <c r="BV286" s="100">
        <f t="shared" si="845"/>
        <v>7</v>
      </c>
      <c r="BW286" s="100">
        <f t="shared" si="845"/>
        <v>571665.68927999993</v>
      </c>
      <c r="BX286" s="100">
        <f t="shared" si="845"/>
        <v>0</v>
      </c>
      <c r="BY286" s="100">
        <f t="shared" si="845"/>
        <v>0</v>
      </c>
      <c r="BZ286" s="100">
        <f t="shared" si="845"/>
        <v>14</v>
      </c>
      <c r="CA286" s="100">
        <f t="shared" si="845"/>
        <v>793980.12399999995</v>
      </c>
      <c r="CB286" s="100">
        <f t="shared" si="845"/>
        <v>0</v>
      </c>
      <c r="CC286" s="100">
        <f t="shared" ref="CC286:DO286" si="846">SUM(CC287:CC290)</f>
        <v>0</v>
      </c>
      <c r="CD286" s="100">
        <f t="shared" si="846"/>
        <v>5</v>
      </c>
      <c r="CE286" s="100">
        <f t="shared" si="846"/>
        <v>307675.78799999994</v>
      </c>
      <c r="CF286" s="100">
        <f t="shared" si="846"/>
        <v>0</v>
      </c>
      <c r="CG286" s="100">
        <f t="shared" si="846"/>
        <v>0</v>
      </c>
      <c r="CH286" s="100">
        <f t="shared" si="846"/>
        <v>1</v>
      </c>
      <c r="CI286" s="100">
        <f t="shared" si="846"/>
        <v>45370.292799999996</v>
      </c>
      <c r="CJ286" s="100">
        <f t="shared" si="846"/>
        <v>2</v>
      </c>
      <c r="CK286" s="100">
        <f t="shared" si="846"/>
        <v>90740.585599999991</v>
      </c>
      <c r="CL286" s="100">
        <f t="shared" si="846"/>
        <v>5</v>
      </c>
      <c r="CM286" s="100">
        <f t="shared" si="846"/>
        <v>283564.32999999996</v>
      </c>
      <c r="CN286" s="100">
        <f t="shared" si="846"/>
        <v>25</v>
      </c>
      <c r="CO286" s="100">
        <f t="shared" si="846"/>
        <v>1276039.4849999999</v>
      </c>
      <c r="CP286" s="100">
        <f t="shared" si="846"/>
        <v>16</v>
      </c>
      <c r="CQ286" s="100">
        <f t="shared" si="846"/>
        <v>907405.8559999998</v>
      </c>
      <c r="CR286" s="100">
        <f t="shared" si="846"/>
        <v>28</v>
      </c>
      <c r="CS286" s="100">
        <f t="shared" si="846"/>
        <v>1681825.1351999999</v>
      </c>
      <c r="CT286" s="100">
        <f t="shared" si="846"/>
        <v>0</v>
      </c>
      <c r="CU286" s="100">
        <f t="shared" si="846"/>
        <v>0</v>
      </c>
      <c r="CV286" s="100">
        <f t="shared" si="846"/>
        <v>0</v>
      </c>
      <c r="CW286" s="100">
        <f t="shared" si="846"/>
        <v>0</v>
      </c>
      <c r="CX286" s="100">
        <f t="shared" si="846"/>
        <v>160</v>
      </c>
      <c r="CY286" s="100">
        <f t="shared" si="846"/>
        <v>9725896.545119999</v>
      </c>
      <c r="CZ286" s="100">
        <f t="shared" si="846"/>
        <v>0</v>
      </c>
      <c r="DA286" s="100">
        <f t="shared" si="846"/>
        <v>0</v>
      </c>
      <c r="DB286" s="100">
        <f t="shared" si="846"/>
        <v>0</v>
      </c>
      <c r="DC286" s="100">
        <f t="shared" si="846"/>
        <v>0</v>
      </c>
      <c r="DD286" s="100">
        <f t="shared" si="846"/>
        <v>1</v>
      </c>
      <c r="DE286" s="100">
        <f t="shared" si="846"/>
        <v>68055.439199999993</v>
      </c>
      <c r="DF286" s="100">
        <f t="shared" si="846"/>
        <v>17</v>
      </c>
      <c r="DG286" s="100">
        <f t="shared" si="846"/>
        <v>1156942.4664</v>
      </c>
      <c r="DH286" s="100">
        <f t="shared" si="846"/>
        <v>3</v>
      </c>
      <c r="DI286" s="100">
        <f t="shared" si="846"/>
        <v>216805.18487999999</v>
      </c>
      <c r="DJ286" s="100">
        <f t="shared" si="846"/>
        <v>5</v>
      </c>
      <c r="DK286" s="100">
        <f t="shared" si="846"/>
        <v>336638.64599999995</v>
      </c>
      <c r="DL286" s="100">
        <f t="shared" si="846"/>
        <v>0</v>
      </c>
      <c r="DM286" s="100">
        <f t="shared" si="846"/>
        <v>0</v>
      </c>
      <c r="DN286" s="100">
        <f t="shared" si="846"/>
        <v>890</v>
      </c>
      <c r="DO286" s="100">
        <f t="shared" si="846"/>
        <v>55343727.372775994</v>
      </c>
    </row>
    <row r="287" spans="1:119" s="37" customFormat="1" ht="18.75" x14ac:dyDescent="0.25">
      <c r="A287" s="89"/>
      <c r="B287" s="109">
        <v>233</v>
      </c>
      <c r="C287" s="110" t="s">
        <v>666</v>
      </c>
      <c r="D287" s="152" t="s">
        <v>667</v>
      </c>
      <c r="E287" s="93">
        <v>24257</v>
      </c>
      <c r="F287" s="112">
        <v>1.78</v>
      </c>
      <c r="G287" s="192">
        <v>1</v>
      </c>
      <c r="H287" s="191"/>
      <c r="I287" s="191"/>
      <c r="J287" s="191"/>
      <c r="K287" s="65"/>
      <c r="L287" s="113">
        <v>1.4</v>
      </c>
      <c r="M287" s="113">
        <v>1.68</v>
      </c>
      <c r="N287" s="113">
        <v>2.23</v>
      </c>
      <c r="O287" s="114">
        <v>2.57</v>
      </c>
      <c r="P287" s="115">
        <v>71</v>
      </c>
      <c r="Q287" s="116">
        <f>(P287*$E287*$F287*$G287*$L287*$Q$13)</f>
        <v>4721023.476400001</v>
      </c>
      <c r="R287" s="115"/>
      <c r="S287" s="115">
        <f>(R287*$E287*$F287*$G287*$L287*$S$13)</f>
        <v>0</v>
      </c>
      <c r="T287" s="115">
        <v>21</v>
      </c>
      <c r="U287" s="116">
        <f>(T287*$E287*$F287*$G287*$L287*$U$13)</f>
        <v>1562652.7258440002</v>
      </c>
      <c r="V287" s="115"/>
      <c r="W287" s="116">
        <f>(V287*$E287*$F287*$G287*$L287*$W$13)</f>
        <v>0</v>
      </c>
      <c r="X287" s="115">
        <v>0</v>
      </c>
      <c r="Y287" s="116">
        <f>(X287*$E287*$F287*$G287*$L287*$Y$13)</f>
        <v>0</v>
      </c>
      <c r="Z287" s="116"/>
      <c r="AA287" s="116"/>
      <c r="AB287" s="115"/>
      <c r="AC287" s="116">
        <f>(AB287*$E287*$F287*$G287*$L287*$AC$13)</f>
        <v>0</v>
      </c>
      <c r="AD287" s="115"/>
      <c r="AE287" s="116"/>
      <c r="AF287" s="115">
        <v>5</v>
      </c>
      <c r="AG287" s="116">
        <f>(AF287*$E287*$F287*$G287*$L287*$AG$13)</f>
        <v>332466.44200000004</v>
      </c>
      <c r="AH287" s="115"/>
      <c r="AI287" s="116"/>
      <c r="AJ287" s="117"/>
      <c r="AK287" s="116">
        <f>(AJ287*$E287*$F287*$G287*$L287*$AK$13)</f>
        <v>0</v>
      </c>
      <c r="AL287" s="115">
        <v>5</v>
      </c>
      <c r="AM287" s="116">
        <f>(AL287*$E287*$F287*$G287*$L287*$AM$13)</f>
        <v>332466.44200000004</v>
      </c>
      <c r="AN287" s="115"/>
      <c r="AO287" s="115">
        <f>(AN287*$E287*$F287*$G287*$L287*$AO$13)</f>
        <v>0</v>
      </c>
      <c r="AP287" s="115"/>
      <c r="AQ287" s="116">
        <f>(AP287*$E287*$F287*$G287*$M287*$AQ$13)</f>
        <v>0</v>
      </c>
      <c r="AR287" s="123"/>
      <c r="AS287" s="116">
        <f>(AR287*$E287*$F287*$G287*$M287*$AS$13)</f>
        <v>0</v>
      </c>
      <c r="AT287" s="115"/>
      <c r="AU287" s="122">
        <f>(AT287*$E287*$F287*$G287*$M287*$AU$13)</f>
        <v>0</v>
      </c>
      <c r="AV287" s="115"/>
      <c r="AW287" s="116">
        <f>(AV287*$E287*$F287*$G287*$L287*$AW$13)</f>
        <v>0</v>
      </c>
      <c r="AX287" s="115"/>
      <c r="AY287" s="115">
        <f>(AX287*$E287*$F287*$G287*$L287*$AY$13)</f>
        <v>0</v>
      </c>
      <c r="AZ287" s="115"/>
      <c r="BA287" s="116">
        <f>(AZ287*$E287*$F287*$G287*$L287*$BA$13)</f>
        <v>0</v>
      </c>
      <c r="BB287" s="115">
        <v>0</v>
      </c>
      <c r="BC287" s="116">
        <f>(BB287*$E287*$F287*$G287*$L287*$BC$13)</f>
        <v>0</v>
      </c>
      <c r="BD287" s="115">
        <v>0</v>
      </c>
      <c r="BE287" s="116">
        <f>(BD287*$E287*$F287*$G287*$L287*$BE$13)</f>
        <v>0</v>
      </c>
      <c r="BF287" s="115">
        <v>0</v>
      </c>
      <c r="BG287" s="116">
        <f>(BF287*$E287*$F287*$G287*$L287*$BG$13)</f>
        <v>0</v>
      </c>
      <c r="BH287" s="115"/>
      <c r="BI287" s="116">
        <f>(BH287*$E287*$F287*$G287*$L287*$BI$13)</f>
        <v>0</v>
      </c>
      <c r="BJ287" s="115">
        <v>1</v>
      </c>
      <c r="BK287" s="116">
        <f>(BJ287*$E287*$F287*$G287*$M287*$BK$13)</f>
        <v>79791.946079999994</v>
      </c>
      <c r="BL287" s="115">
        <v>0</v>
      </c>
      <c r="BM287" s="116">
        <f>(BL287*$E287*$F287*$G287*$M287*$BM$13)</f>
        <v>0</v>
      </c>
      <c r="BN287" s="115">
        <v>0</v>
      </c>
      <c r="BO287" s="116">
        <f>(BN287*$E287*$F287*$G287*$M287*$BO$13)</f>
        <v>0</v>
      </c>
      <c r="BP287" s="115"/>
      <c r="BQ287" s="116">
        <f>(BP287*$E287*$F287*$G287*$M287*$BQ$13)</f>
        <v>0</v>
      </c>
      <c r="BR287" s="115"/>
      <c r="BS287" s="116">
        <f>(BR287*$E287*$F287*$G287*$M287*$BS$13)</f>
        <v>0</v>
      </c>
      <c r="BT287" s="115">
        <v>2</v>
      </c>
      <c r="BU287" s="116">
        <f>(BT287*$E287*$F287*$G287*$M287*$BU$13)</f>
        <v>174091.51871999996</v>
      </c>
      <c r="BV287" s="115">
        <v>0</v>
      </c>
      <c r="BW287" s="124">
        <f>(BV287*$E287*$F287*$G287*$M287*$BW$13)</f>
        <v>0</v>
      </c>
      <c r="BX287" s="115">
        <v>0</v>
      </c>
      <c r="BY287" s="116">
        <f>(BX287*$E287*$F287*$G287*$L287*$BY$13)</f>
        <v>0</v>
      </c>
      <c r="BZ287" s="115">
        <v>0</v>
      </c>
      <c r="CA287" s="116">
        <f>(BZ287*$E287*$F287*$G287*$L287*$CA$13)</f>
        <v>0</v>
      </c>
      <c r="CB287" s="115">
        <v>0</v>
      </c>
      <c r="CC287" s="116">
        <f>(CB287*$E287*$F287*$G287*$L287*$CC$13)</f>
        <v>0</v>
      </c>
      <c r="CD287" s="115"/>
      <c r="CE287" s="116">
        <f>(CD287*$E287*$F287*$G287*$M287*$CE$13)</f>
        <v>0</v>
      </c>
      <c r="CF287" s="115"/>
      <c r="CG287" s="116">
        <f>(CF287*$E287*$F287*$G287*$L287*$CG$13)</f>
        <v>0</v>
      </c>
      <c r="CH287" s="115"/>
      <c r="CI287" s="116">
        <f>(CH287*$E287*$F287*$G287*$L287*$CI$13)</f>
        <v>0</v>
      </c>
      <c r="CJ287" s="115"/>
      <c r="CK287" s="116">
        <f>(CJ287*$E287*$F287*$G287*$L287*$CK$13)</f>
        <v>0</v>
      </c>
      <c r="CL287" s="115"/>
      <c r="CM287" s="116">
        <f>(CL287*$E287*$F287*$G287*$L287*$CM$13)</f>
        <v>0</v>
      </c>
      <c r="CN287" s="115"/>
      <c r="CO287" s="116">
        <f>(CN287*$E287*$F287*$G287*$L287*$CO$13)</f>
        <v>0</v>
      </c>
      <c r="CP287" s="115"/>
      <c r="CQ287" s="116">
        <f>(CP287*$E287*$F287*$G287*$L287*$CQ$13)</f>
        <v>0</v>
      </c>
      <c r="CR287" s="115">
        <v>1</v>
      </c>
      <c r="CS287" s="116">
        <f>(CR287*$E287*$F287*$G287*$M287*$CS$13)</f>
        <v>72538.132799999992</v>
      </c>
      <c r="CT287" s="115"/>
      <c r="CU287" s="116">
        <f>(CT287*$E287*$F287*$G287*$M287*$CU$13)</f>
        <v>0</v>
      </c>
      <c r="CV287" s="115"/>
      <c r="CW287" s="116">
        <f>(CV287*$E287*$F287*$G287*$M287*$CW$13)</f>
        <v>0</v>
      </c>
      <c r="CX287" s="123">
        <v>18</v>
      </c>
      <c r="CY287" s="115">
        <f>(CX287*$E287*$F287*$G287*$M287*$CY$13)</f>
        <v>1175117.7513599999</v>
      </c>
      <c r="CZ287" s="115">
        <v>0</v>
      </c>
      <c r="DA287" s="124">
        <f>(CZ287*$E287*$F287*$G287*$M287*$DA$13)</f>
        <v>0</v>
      </c>
      <c r="DB287" s="116"/>
      <c r="DC287" s="116">
        <f>(DB287*$E287*$F287*$G287*$M287*$DC$13)</f>
        <v>0</v>
      </c>
      <c r="DD287" s="125"/>
      <c r="DE287" s="115">
        <f>(DD287*$E287*$F287*$G287*$M287*$DE$13)</f>
        <v>0</v>
      </c>
      <c r="DF287" s="115"/>
      <c r="DG287" s="116">
        <f>(DF287*$E287*$F287*$G287*$M287*$DG$13)</f>
        <v>0</v>
      </c>
      <c r="DH287" s="115"/>
      <c r="DI287" s="116">
        <f>(DH287*$E287*$F287*$G287*$N287*$DI$13)</f>
        <v>0</v>
      </c>
      <c r="DJ287" s="115"/>
      <c r="DK287" s="124">
        <f>(DJ287*$E287*$F287*$G287*$O287*$DK$13)</f>
        <v>0</v>
      </c>
      <c r="DL287" s="124"/>
      <c r="DM287" s="124"/>
      <c r="DN287" s="116">
        <f t="shared" ref="DN287:DO290" si="847">SUM(P287,R287,T287,V287,X287,Z287,AB287,AD287,AF287,AH287,AJ287,AL287,AR287,AV287,AX287,CB287,AN287,BB287,BD287,BF287,CP287,BH287,BJ287,AP287,BN287,AT287,CR287,BP287,CT287,BR287,BT287,BV287,CD287,BX287,BZ287,CF287,CH287,CJ287,CL287,CN287,CV287,CX287,BL287,AZ287,CZ287,DB287,DD287,DF287,DH287,DJ287,DL287)</f>
        <v>124</v>
      </c>
      <c r="DO287" s="116">
        <f t="shared" si="847"/>
        <v>8450148.4352040011</v>
      </c>
    </row>
    <row r="288" spans="1:119" s="129" customFormat="1" ht="15.75" x14ac:dyDescent="0.25">
      <c r="A288" s="89"/>
      <c r="B288" s="109">
        <v>234</v>
      </c>
      <c r="C288" s="110" t="s">
        <v>668</v>
      </c>
      <c r="D288" s="152" t="s">
        <v>669</v>
      </c>
      <c r="E288" s="93">
        <v>24257</v>
      </c>
      <c r="F288" s="112">
        <v>1.67</v>
      </c>
      <c r="G288" s="131">
        <v>1</v>
      </c>
      <c r="H288" s="101"/>
      <c r="I288" s="101"/>
      <c r="J288" s="101"/>
      <c r="K288" s="65"/>
      <c r="L288" s="113">
        <v>1.4</v>
      </c>
      <c r="M288" s="113">
        <v>1.68</v>
      </c>
      <c r="N288" s="113">
        <v>2.23</v>
      </c>
      <c r="O288" s="114">
        <v>2.57</v>
      </c>
      <c r="P288" s="115">
        <v>332</v>
      </c>
      <c r="Q288" s="116">
        <f>(P288*$E288*$F288*$G288*$L288*$Q$13)</f>
        <v>20711538.663199998</v>
      </c>
      <c r="R288" s="115">
        <v>13</v>
      </c>
      <c r="S288" s="115">
        <f>(R288*$E288*$F288*$G288*$L288*$S$13)</f>
        <v>810993.98379999993</v>
      </c>
      <c r="T288" s="115">
        <v>22</v>
      </c>
      <c r="U288" s="116">
        <f>(T288*$E288*$F288*$G288*$L288*$U$13)</f>
        <v>1535897.8370119999</v>
      </c>
      <c r="V288" s="115"/>
      <c r="W288" s="116">
        <f>(V288*$E288*$F288*$G288*$L288*$W$13)</f>
        <v>0</v>
      </c>
      <c r="X288" s="115">
        <v>0</v>
      </c>
      <c r="Y288" s="116">
        <f>(X288*$E288*$F288*$G288*$L288*$Y$13)</f>
        <v>0</v>
      </c>
      <c r="Z288" s="116"/>
      <c r="AA288" s="116"/>
      <c r="AB288" s="115"/>
      <c r="AC288" s="116">
        <f>(AB288*$E288*$F288*$G288*$L288*$AC$13)</f>
        <v>0</v>
      </c>
      <c r="AD288" s="115"/>
      <c r="AE288" s="116"/>
      <c r="AF288" s="115">
        <v>12</v>
      </c>
      <c r="AG288" s="116">
        <f>(AF288*$E288*$F288*$G288*$L288*$AG$13)</f>
        <v>748609.8311999999</v>
      </c>
      <c r="AH288" s="115"/>
      <c r="AI288" s="116"/>
      <c r="AJ288" s="117"/>
      <c r="AK288" s="116">
        <f>(AJ288*$E288*$F288*$G288*$L288*$AK$13)</f>
        <v>0</v>
      </c>
      <c r="AL288" s="115">
        <v>21</v>
      </c>
      <c r="AM288" s="116">
        <f>(AL288*$E288*$F288*$G288*$L288*$AM$13)</f>
        <v>1310067.2046000001</v>
      </c>
      <c r="AN288" s="115"/>
      <c r="AO288" s="115">
        <f>(AN288*$E288*$F288*$G288*$L288*$AO$13)</f>
        <v>0</v>
      </c>
      <c r="AP288" s="115"/>
      <c r="AQ288" s="116">
        <f>(AP288*$E288*$F288*$G288*$M288*$AQ$13)</f>
        <v>0</v>
      </c>
      <c r="AR288" s="123"/>
      <c r="AS288" s="116">
        <f>(AR288*$E288*$F288*$G288*$M288*$AS$13)</f>
        <v>0</v>
      </c>
      <c r="AT288" s="115">
        <v>3</v>
      </c>
      <c r="AU288" s="122">
        <f>(AT288*$E288*$F288*$G288*$M288*$AU$13)</f>
        <v>224582.94936</v>
      </c>
      <c r="AV288" s="115"/>
      <c r="AW288" s="116">
        <f>(AV288*$E288*$F288*$G288*$L288*$AW$13)</f>
        <v>0</v>
      </c>
      <c r="AX288" s="115"/>
      <c r="AY288" s="115">
        <f>(AX288*$E288*$F288*$G288*$L288*$AY$13)</f>
        <v>0</v>
      </c>
      <c r="AZ288" s="115"/>
      <c r="BA288" s="116">
        <f>(AZ288*$E288*$F288*$G288*$L288*$BA$13)</f>
        <v>0</v>
      </c>
      <c r="BB288" s="115">
        <v>0</v>
      </c>
      <c r="BC288" s="116">
        <f>(BB288*$E288*$F288*$G288*$L288*$BC$13)</f>
        <v>0</v>
      </c>
      <c r="BD288" s="115">
        <v>0</v>
      </c>
      <c r="BE288" s="116">
        <f>(BD288*$E288*$F288*$G288*$L288*$BE$13)</f>
        <v>0</v>
      </c>
      <c r="BF288" s="115">
        <v>0</v>
      </c>
      <c r="BG288" s="116">
        <f>(BF288*$E288*$F288*$G288*$L288*$BG$13)</f>
        <v>0</v>
      </c>
      <c r="BH288" s="115">
        <v>7</v>
      </c>
      <c r="BI288" s="116">
        <f>(BH288*$E288*$F288*$G288*$L288*$BI$13)</f>
        <v>476388.07439999992</v>
      </c>
      <c r="BJ288" s="115">
        <v>1</v>
      </c>
      <c r="BK288" s="116">
        <f>(BJ288*$E288*$F288*$G288*$M288*$BK$13)</f>
        <v>74860.983120000004</v>
      </c>
      <c r="BL288" s="115">
        <v>32</v>
      </c>
      <c r="BM288" s="116">
        <f>(BL288*$E288*$F288*$G288*$M288*$BM$13)</f>
        <v>2177774.0543999998</v>
      </c>
      <c r="BN288" s="115">
        <v>0</v>
      </c>
      <c r="BO288" s="116">
        <f>(BN288*$E288*$F288*$G288*$M288*$BO$13)</f>
        <v>0</v>
      </c>
      <c r="BP288" s="115">
        <v>8</v>
      </c>
      <c r="BQ288" s="116">
        <f>(BP288*$E288*$F288*$G288*$M288*$BQ$13)</f>
        <v>544443.51359999995</v>
      </c>
      <c r="BR288" s="115">
        <v>9</v>
      </c>
      <c r="BS288" s="116">
        <f>(BR288*$E288*$F288*$G288*$M288*$BS$13)</f>
        <v>551249.05752000003</v>
      </c>
      <c r="BT288" s="115">
        <v>5</v>
      </c>
      <c r="BU288" s="116">
        <f>(BT288*$E288*$F288*$G288*$M288*$BU$13)</f>
        <v>408332.6351999999</v>
      </c>
      <c r="BV288" s="115">
        <v>7</v>
      </c>
      <c r="BW288" s="124">
        <f>(BV288*$E288*$F288*$G288*$M288*$BW$13)</f>
        <v>571665.68927999993</v>
      </c>
      <c r="BX288" s="115">
        <v>0</v>
      </c>
      <c r="BY288" s="116">
        <f>(BX288*$E288*$F288*$G288*$L288*$BY$13)</f>
        <v>0</v>
      </c>
      <c r="BZ288" s="115">
        <v>14</v>
      </c>
      <c r="CA288" s="116">
        <f>(BZ288*$E288*$F288*$G288*$L288*$CA$13)</f>
        <v>793980.12399999995</v>
      </c>
      <c r="CB288" s="115">
        <v>0</v>
      </c>
      <c r="CC288" s="116">
        <f>(CB288*$E288*$F288*$G288*$L288*$CC$13)</f>
        <v>0</v>
      </c>
      <c r="CD288" s="115">
        <v>4</v>
      </c>
      <c r="CE288" s="116">
        <f>(CD288*$E288*$F288*$G288*$M288*$CE$13)</f>
        <v>272221.75679999997</v>
      </c>
      <c r="CF288" s="115"/>
      <c r="CG288" s="116">
        <f>(CF288*$E288*$F288*$G288*$L288*$CG$13)</f>
        <v>0</v>
      </c>
      <c r="CH288" s="115">
        <v>1</v>
      </c>
      <c r="CI288" s="116">
        <f>(CH288*$E288*$F288*$G288*$L288*$CI$13)</f>
        <v>45370.292799999996</v>
      </c>
      <c r="CJ288" s="115">
        <v>2</v>
      </c>
      <c r="CK288" s="116">
        <f>(CJ288*$E288*$F288*$G288*$L288*$CK$13)</f>
        <v>90740.585599999991</v>
      </c>
      <c r="CL288" s="115">
        <v>5</v>
      </c>
      <c r="CM288" s="116">
        <f>(CL288*$E288*$F288*$G288*$L288*$CM$13)</f>
        <v>283564.32999999996</v>
      </c>
      <c r="CN288" s="115">
        <v>25</v>
      </c>
      <c r="CO288" s="116">
        <f>(CN288*$E288*$F288*$G288*$L288*$CO$13)</f>
        <v>1276039.4849999999</v>
      </c>
      <c r="CP288" s="115">
        <v>16</v>
      </c>
      <c r="CQ288" s="116">
        <f>(CP288*$E288*$F288*$G288*$L288*$CQ$13)</f>
        <v>907405.8559999998</v>
      </c>
      <c r="CR288" s="115">
        <v>20</v>
      </c>
      <c r="CS288" s="116">
        <f>(CR288*$E288*$F288*$G288*$M288*$CS$13)</f>
        <v>1361108.7839999998</v>
      </c>
      <c r="CT288" s="115"/>
      <c r="CU288" s="116">
        <f>(CT288*$E288*$F288*$G288*$M288*$CU$13)</f>
        <v>0</v>
      </c>
      <c r="CV288" s="115"/>
      <c r="CW288" s="116">
        <f>(CV288*$E288*$F288*$G288*$M288*$CW$13)</f>
        <v>0</v>
      </c>
      <c r="CX288" s="123">
        <v>137</v>
      </c>
      <c r="CY288" s="115">
        <f>(CX288*$E288*$F288*$G288*$M288*$CY$13)</f>
        <v>8391235.6533599999</v>
      </c>
      <c r="CZ288" s="115"/>
      <c r="DA288" s="124">
        <f>(CZ288*$E288*$F288*$G288*$M288*$DA$13)</f>
        <v>0</v>
      </c>
      <c r="DB288" s="116"/>
      <c r="DC288" s="116">
        <f>(DB288*$E288*$F288*$G288*$M288*$DC$13)</f>
        <v>0</v>
      </c>
      <c r="DD288" s="125">
        <v>1</v>
      </c>
      <c r="DE288" s="115">
        <f>(DD288*$E288*$F288*$G288*$M288*$DE$13)</f>
        <v>68055.439199999993</v>
      </c>
      <c r="DF288" s="115">
        <v>17</v>
      </c>
      <c r="DG288" s="116">
        <f>(DF288*$E288*$F288*$G288*$M288*$DG$13)</f>
        <v>1156942.4664</v>
      </c>
      <c r="DH288" s="115">
        <v>3</v>
      </c>
      <c r="DI288" s="116">
        <f>(DH288*$E288*$F288*$G288*$N288*$DI$13)</f>
        <v>216805.18487999999</v>
      </c>
      <c r="DJ288" s="115">
        <v>3</v>
      </c>
      <c r="DK288" s="124">
        <f>(DJ288*$E288*$F288*$G288*$O288*$DK$13)</f>
        <v>249860.68391999998</v>
      </c>
      <c r="DL288" s="124"/>
      <c r="DM288" s="124"/>
      <c r="DN288" s="116">
        <f t="shared" si="847"/>
        <v>720</v>
      </c>
      <c r="DO288" s="116">
        <f t="shared" si="847"/>
        <v>45259735.118652001</v>
      </c>
    </row>
    <row r="289" spans="1:119" s="37" customFormat="1" ht="15.75" customHeight="1" x14ac:dyDescent="0.25">
      <c r="A289" s="89"/>
      <c r="B289" s="109">
        <v>235</v>
      </c>
      <c r="C289" s="110" t="s">
        <v>670</v>
      </c>
      <c r="D289" s="152" t="s">
        <v>671</v>
      </c>
      <c r="E289" s="93">
        <v>24257</v>
      </c>
      <c r="F289" s="112">
        <v>0.87</v>
      </c>
      <c r="G289" s="131">
        <v>1</v>
      </c>
      <c r="H289" s="101"/>
      <c r="I289" s="101"/>
      <c r="J289" s="101"/>
      <c r="K289" s="65"/>
      <c r="L289" s="113">
        <v>1.4</v>
      </c>
      <c r="M289" s="113">
        <v>1.68</v>
      </c>
      <c r="N289" s="113">
        <v>2.23</v>
      </c>
      <c r="O289" s="114">
        <v>2.57</v>
      </c>
      <c r="P289" s="115">
        <v>17</v>
      </c>
      <c r="Q289" s="116">
        <f>(P289*$E289*$F289*$G289*$L289*$Q$13)</f>
        <v>552491.98619999993</v>
      </c>
      <c r="R289" s="115">
        <v>1</v>
      </c>
      <c r="S289" s="115">
        <f>(R289*$E289*$F289*$G289*$L289*$S$13)</f>
        <v>32499.528600000001</v>
      </c>
      <c r="T289" s="115">
        <v>0</v>
      </c>
      <c r="U289" s="116">
        <f>(T289*$E289*$F289*$G289*$L289*$U$13)</f>
        <v>0</v>
      </c>
      <c r="V289" s="115"/>
      <c r="W289" s="116">
        <f>(V289*$E289*$F289*$G289*$L289*$W$13)</f>
        <v>0</v>
      </c>
      <c r="X289" s="115">
        <v>0</v>
      </c>
      <c r="Y289" s="116">
        <f>(X289*$E289*$F289*$G289*$L289*$Y$13)</f>
        <v>0</v>
      </c>
      <c r="Z289" s="116"/>
      <c r="AA289" s="116"/>
      <c r="AB289" s="115"/>
      <c r="AC289" s="116">
        <f>(AB289*$E289*$F289*$G289*$L289*$AC$13)</f>
        <v>0</v>
      </c>
      <c r="AD289" s="115"/>
      <c r="AE289" s="116"/>
      <c r="AF289" s="115">
        <v>1</v>
      </c>
      <c r="AG289" s="116">
        <f>(AF289*$E289*$F289*$G289*$L289*$AG$13)</f>
        <v>32499.528600000001</v>
      </c>
      <c r="AH289" s="115"/>
      <c r="AI289" s="116"/>
      <c r="AJ289" s="117"/>
      <c r="AK289" s="116">
        <f>(AJ289*$E289*$F289*$G289*$L289*$AK$13)</f>
        <v>0</v>
      </c>
      <c r="AL289" s="115">
        <v>3</v>
      </c>
      <c r="AM289" s="116">
        <f>(AL289*$E289*$F289*$G289*$L289*$AM$13)</f>
        <v>97498.585800000001</v>
      </c>
      <c r="AN289" s="115">
        <v>4</v>
      </c>
      <c r="AO289" s="115">
        <f>(AN289*$E289*$F289*$G289*$L289*$AO$13)</f>
        <v>129998.11440000001</v>
      </c>
      <c r="AP289" s="115"/>
      <c r="AQ289" s="116">
        <f>(AP289*$E289*$F289*$G289*$M289*$AQ$13)</f>
        <v>0</v>
      </c>
      <c r="AR289" s="123">
        <v>0</v>
      </c>
      <c r="AS289" s="116">
        <f>(AR289*$E289*$F289*$G289*$M289*$AS$13)</f>
        <v>0</v>
      </c>
      <c r="AT289" s="115"/>
      <c r="AU289" s="122">
        <f>(AT289*$E289*$F289*$G289*$M289*$AU$13)</f>
        <v>0</v>
      </c>
      <c r="AV289" s="115"/>
      <c r="AW289" s="116">
        <f>(AV289*$E289*$F289*$G289*$L289*$AW$13)</f>
        <v>0</v>
      </c>
      <c r="AX289" s="115">
        <v>0</v>
      </c>
      <c r="AY289" s="115">
        <f>(AX289*$E289*$F289*$G289*$L289*$AY$13)</f>
        <v>0</v>
      </c>
      <c r="AZ289" s="115"/>
      <c r="BA289" s="116">
        <f>(AZ289*$E289*$F289*$G289*$L289*$BA$13)</f>
        <v>0</v>
      </c>
      <c r="BB289" s="115">
        <v>0</v>
      </c>
      <c r="BC289" s="116">
        <f>(BB289*$E289*$F289*$G289*$L289*$BC$13)</f>
        <v>0</v>
      </c>
      <c r="BD289" s="115">
        <v>0</v>
      </c>
      <c r="BE289" s="116">
        <f>(BD289*$E289*$F289*$G289*$L289*$BE$13)</f>
        <v>0</v>
      </c>
      <c r="BF289" s="115">
        <v>0</v>
      </c>
      <c r="BG289" s="116">
        <f>(BF289*$E289*$F289*$G289*$L289*$BG$13)</f>
        <v>0</v>
      </c>
      <c r="BH289" s="115"/>
      <c r="BI289" s="116">
        <f>(BH289*$E289*$F289*$G289*$L289*$BI$13)</f>
        <v>0</v>
      </c>
      <c r="BJ289" s="115">
        <v>0</v>
      </c>
      <c r="BK289" s="116">
        <f>(BJ289*$E289*$F289*$G289*$M289*$BK$13)</f>
        <v>0</v>
      </c>
      <c r="BL289" s="115">
        <v>0</v>
      </c>
      <c r="BM289" s="116">
        <f>(BL289*$E289*$F289*$G289*$M289*$BM$13)</f>
        <v>0</v>
      </c>
      <c r="BN289" s="115">
        <v>0</v>
      </c>
      <c r="BO289" s="116">
        <f>(BN289*$E289*$F289*$G289*$M289*$BO$13)</f>
        <v>0</v>
      </c>
      <c r="BP289" s="115"/>
      <c r="BQ289" s="116">
        <f>(BP289*$E289*$F289*$G289*$M289*$BQ$13)</f>
        <v>0</v>
      </c>
      <c r="BR289" s="115"/>
      <c r="BS289" s="116">
        <f>(BR289*$E289*$F289*$G289*$M289*$BS$13)</f>
        <v>0</v>
      </c>
      <c r="BT289" s="115">
        <v>2</v>
      </c>
      <c r="BU289" s="116">
        <f>(BT289*$E289*$F289*$G289*$M289*$BU$13)</f>
        <v>85089.674879999991</v>
      </c>
      <c r="BV289" s="115">
        <v>0</v>
      </c>
      <c r="BW289" s="124">
        <f>(BV289*$E289*$F289*$G289*$M289*$BW$13)</f>
        <v>0</v>
      </c>
      <c r="BX289" s="115">
        <v>0</v>
      </c>
      <c r="BY289" s="116">
        <f>(BX289*$E289*$F289*$G289*$L289*$BY$13)</f>
        <v>0</v>
      </c>
      <c r="BZ289" s="115">
        <v>0</v>
      </c>
      <c r="CA289" s="116">
        <f>(BZ289*$E289*$F289*$G289*$L289*$CA$13)</f>
        <v>0</v>
      </c>
      <c r="CB289" s="115">
        <v>0</v>
      </c>
      <c r="CC289" s="116">
        <f>(CB289*$E289*$F289*$G289*$L289*$CC$13)</f>
        <v>0</v>
      </c>
      <c r="CD289" s="115">
        <v>1</v>
      </c>
      <c r="CE289" s="116">
        <f>(CD289*$E289*$F289*$G289*$M289*$CE$13)</f>
        <v>35454.031199999998</v>
      </c>
      <c r="CF289" s="115">
        <v>0</v>
      </c>
      <c r="CG289" s="116">
        <f>(CF289*$E289*$F289*$G289*$L289*$CG$13)</f>
        <v>0</v>
      </c>
      <c r="CH289" s="115"/>
      <c r="CI289" s="116">
        <f>(CH289*$E289*$F289*$G289*$L289*$CI$13)</f>
        <v>0</v>
      </c>
      <c r="CJ289" s="115"/>
      <c r="CK289" s="116">
        <f>(CJ289*$E289*$F289*$G289*$L289*$CK$13)</f>
        <v>0</v>
      </c>
      <c r="CL289" s="115"/>
      <c r="CM289" s="116">
        <f>(CL289*$E289*$F289*$G289*$L289*$CM$13)</f>
        <v>0</v>
      </c>
      <c r="CN289" s="115"/>
      <c r="CO289" s="116">
        <f>(CN289*$E289*$F289*$G289*$L289*$CO$13)</f>
        <v>0</v>
      </c>
      <c r="CP289" s="115"/>
      <c r="CQ289" s="116">
        <f>(CP289*$E289*$F289*$G289*$L289*$CQ$13)</f>
        <v>0</v>
      </c>
      <c r="CR289" s="115">
        <v>7</v>
      </c>
      <c r="CS289" s="116">
        <f>(CR289*$E289*$F289*$G289*$M289*$CS$13)</f>
        <v>248178.21840000001</v>
      </c>
      <c r="CT289" s="115"/>
      <c r="CU289" s="116">
        <f>(CT289*$E289*$F289*$G289*$M289*$CU$13)</f>
        <v>0</v>
      </c>
      <c r="CV289" s="115"/>
      <c r="CW289" s="116">
        <f>(CV289*$E289*$F289*$G289*$M289*$CW$13)</f>
        <v>0</v>
      </c>
      <c r="CX289" s="123">
        <v>5</v>
      </c>
      <c r="CY289" s="115">
        <f>(CX289*$E289*$F289*$G289*$M289*$CY$13)</f>
        <v>159543.1404</v>
      </c>
      <c r="CZ289" s="115">
        <v>0</v>
      </c>
      <c r="DA289" s="124">
        <f>(CZ289*$E289*$F289*$G289*$M289*$DA$13)</f>
        <v>0</v>
      </c>
      <c r="DB289" s="115"/>
      <c r="DC289" s="116">
        <f>(DB289*$E289*$F289*$G289*$M289*$DC$13)</f>
        <v>0</v>
      </c>
      <c r="DD289" s="125"/>
      <c r="DE289" s="115">
        <f>(DD289*$E289*$F289*$G289*$M289*$DE$13)</f>
        <v>0</v>
      </c>
      <c r="DF289" s="115">
        <v>0</v>
      </c>
      <c r="DG289" s="116">
        <f>(DF289*$E289*$F289*$G289*$M289*$DG$13)</f>
        <v>0</v>
      </c>
      <c r="DH289" s="115"/>
      <c r="DI289" s="116">
        <f>(DH289*$E289*$F289*$G289*$N289*$DI$13)</f>
        <v>0</v>
      </c>
      <c r="DJ289" s="115">
        <v>2</v>
      </c>
      <c r="DK289" s="124">
        <f>(DJ289*$E289*$F289*$G289*$O289*$DK$13)</f>
        <v>86777.962079999998</v>
      </c>
      <c r="DL289" s="124"/>
      <c r="DM289" s="124"/>
      <c r="DN289" s="116">
        <f t="shared" si="847"/>
        <v>43</v>
      </c>
      <c r="DO289" s="116">
        <f t="shared" si="847"/>
        <v>1460030.7705599999</v>
      </c>
    </row>
    <row r="290" spans="1:119" s="37" customFormat="1" ht="15.75" customHeight="1" x14ac:dyDescent="0.25">
      <c r="A290" s="89"/>
      <c r="B290" s="109">
        <v>236</v>
      </c>
      <c r="C290" s="110" t="s">
        <v>672</v>
      </c>
      <c r="D290" s="152" t="s">
        <v>673</v>
      </c>
      <c r="E290" s="93">
        <v>24257</v>
      </c>
      <c r="F290" s="112">
        <v>1.57</v>
      </c>
      <c r="G290" s="131">
        <v>1</v>
      </c>
      <c r="H290" s="101"/>
      <c r="I290" s="101"/>
      <c r="J290" s="101"/>
      <c r="K290" s="65"/>
      <c r="L290" s="113">
        <v>1.4</v>
      </c>
      <c r="M290" s="113">
        <v>1.68</v>
      </c>
      <c r="N290" s="113">
        <v>2.23</v>
      </c>
      <c r="O290" s="114">
        <v>2.57</v>
      </c>
      <c r="P290" s="115">
        <v>1</v>
      </c>
      <c r="Q290" s="116">
        <f>(P290*$E290*$F290*$G290*$L290*$Q$13)</f>
        <v>58648.574599999993</v>
      </c>
      <c r="R290" s="115"/>
      <c r="S290" s="115">
        <f>(R290*$E290*$F290*$G290*$L290*$S$13)</f>
        <v>0</v>
      </c>
      <c r="T290" s="115">
        <v>0</v>
      </c>
      <c r="U290" s="116">
        <f>(T290*$E290*$F290*$G290*$L290*$U$13)</f>
        <v>0</v>
      </c>
      <c r="V290" s="115"/>
      <c r="W290" s="116">
        <f>(V290*$E290*$F290*$G290*$L290*$W$13)</f>
        <v>0</v>
      </c>
      <c r="X290" s="115"/>
      <c r="Y290" s="116">
        <f>(X290*$E290*$F290*$G290*$L290*$Y$13)</f>
        <v>0</v>
      </c>
      <c r="Z290" s="116"/>
      <c r="AA290" s="116"/>
      <c r="AB290" s="115"/>
      <c r="AC290" s="116">
        <f>(AB290*$E290*$F290*$G290*$L290*$AC$13)</f>
        <v>0</v>
      </c>
      <c r="AD290" s="115"/>
      <c r="AE290" s="116"/>
      <c r="AF290" s="115"/>
      <c r="AG290" s="116">
        <f>(AF290*$E290*$F290*$G290*$L290*$AG$13)</f>
        <v>0</v>
      </c>
      <c r="AH290" s="115"/>
      <c r="AI290" s="116"/>
      <c r="AJ290" s="117"/>
      <c r="AK290" s="116">
        <f>(AJ290*$E290*$F290*$G290*$L290*$AK$13)</f>
        <v>0</v>
      </c>
      <c r="AL290" s="115">
        <v>0</v>
      </c>
      <c r="AM290" s="116">
        <f>(AL290*$E290*$F290*$G290*$L290*$AM$13)</f>
        <v>0</v>
      </c>
      <c r="AN290" s="115"/>
      <c r="AO290" s="115">
        <f>(AN290*$E290*$F290*$G290*$L290*$AO$13)</f>
        <v>0</v>
      </c>
      <c r="AP290" s="115">
        <v>0</v>
      </c>
      <c r="AQ290" s="116">
        <f>(AP290*$E290*$F290*$G290*$M290*$AQ$13)</f>
        <v>0</v>
      </c>
      <c r="AR290" s="123">
        <v>0</v>
      </c>
      <c r="AS290" s="116">
        <f>(AR290*$E290*$F290*$G290*$M290*$AS$13)</f>
        <v>0</v>
      </c>
      <c r="AT290" s="115">
        <v>0</v>
      </c>
      <c r="AU290" s="122">
        <f>(AT290*$E290*$F290*$G290*$M290*$AU$13)</f>
        <v>0</v>
      </c>
      <c r="AV290" s="115"/>
      <c r="AW290" s="116">
        <f>(AV290*$E290*$F290*$G290*$L290*$AW$13)</f>
        <v>0</v>
      </c>
      <c r="AX290" s="115"/>
      <c r="AY290" s="115">
        <f>(AX290*$E290*$F290*$G290*$L290*$AY$13)</f>
        <v>0</v>
      </c>
      <c r="AZ290" s="115"/>
      <c r="BA290" s="116">
        <f>(AZ290*$E290*$F290*$G290*$L290*$BA$13)</f>
        <v>0</v>
      </c>
      <c r="BB290" s="115"/>
      <c r="BC290" s="116">
        <f>(BB290*$E290*$F290*$G290*$L290*$BC$13)</f>
        <v>0</v>
      </c>
      <c r="BD290" s="115"/>
      <c r="BE290" s="116">
        <f>(BD290*$E290*$F290*$G290*$L290*$BE$13)</f>
        <v>0</v>
      </c>
      <c r="BF290" s="115"/>
      <c r="BG290" s="116">
        <f>(BF290*$E290*$F290*$G290*$L290*$BG$13)</f>
        <v>0</v>
      </c>
      <c r="BH290" s="115"/>
      <c r="BI290" s="116">
        <f>(BH290*$E290*$F290*$G290*$L290*$BI$13)</f>
        <v>0</v>
      </c>
      <c r="BJ290" s="115">
        <v>0</v>
      </c>
      <c r="BK290" s="116">
        <f>(BJ290*$E290*$F290*$G290*$M290*$BK$13)</f>
        <v>0</v>
      </c>
      <c r="BL290" s="115"/>
      <c r="BM290" s="116">
        <f>(BL290*$E290*$F290*$G290*$M290*$BM$13)</f>
        <v>0</v>
      </c>
      <c r="BN290" s="115"/>
      <c r="BO290" s="116">
        <f>(BN290*$E290*$F290*$G290*$M290*$BO$13)</f>
        <v>0</v>
      </c>
      <c r="BP290" s="115"/>
      <c r="BQ290" s="116">
        <f>(BP290*$E290*$F290*$G290*$M290*$BQ$13)</f>
        <v>0</v>
      </c>
      <c r="BR290" s="115">
        <v>2</v>
      </c>
      <c r="BS290" s="116">
        <f>(BR290*$E290*$F290*$G290*$M290*$BS$13)</f>
        <v>115164.47375999999</v>
      </c>
      <c r="BT290" s="115">
        <v>0</v>
      </c>
      <c r="BU290" s="116">
        <f>(BT290*$E290*$F290*$G290*$M290*$BU$13)</f>
        <v>0</v>
      </c>
      <c r="BV290" s="115">
        <v>0</v>
      </c>
      <c r="BW290" s="124">
        <f>(BV290*$E290*$F290*$G290*$M290*$BW$13)</f>
        <v>0</v>
      </c>
      <c r="BX290" s="115"/>
      <c r="BY290" s="116">
        <f>(BX290*$E290*$F290*$G290*$L290*$BY$13)</f>
        <v>0</v>
      </c>
      <c r="BZ290" s="115"/>
      <c r="CA290" s="116">
        <f>(BZ290*$E290*$F290*$G290*$L290*$CA$13)</f>
        <v>0</v>
      </c>
      <c r="CB290" s="115"/>
      <c r="CC290" s="116">
        <f>(CB290*$E290*$F290*$G290*$L290*$CC$13)</f>
        <v>0</v>
      </c>
      <c r="CD290" s="115"/>
      <c r="CE290" s="116">
        <f>(CD290*$E290*$F290*$G290*$M290*$CE$13)</f>
        <v>0</v>
      </c>
      <c r="CF290" s="115"/>
      <c r="CG290" s="116">
        <f>(CF290*$E290*$F290*$G290*$L290*$CG$13)</f>
        <v>0</v>
      </c>
      <c r="CH290" s="115"/>
      <c r="CI290" s="116">
        <f>(CH290*$E290*$F290*$G290*$L290*$CI$13)</f>
        <v>0</v>
      </c>
      <c r="CJ290" s="115"/>
      <c r="CK290" s="116">
        <f>(CJ290*$E290*$F290*$G290*$L290*$CK$13)</f>
        <v>0</v>
      </c>
      <c r="CL290" s="115"/>
      <c r="CM290" s="116">
        <f>(CL290*$E290*$F290*$G290*$L290*$CM$13)</f>
        <v>0</v>
      </c>
      <c r="CN290" s="115"/>
      <c r="CO290" s="116">
        <f>(CN290*$E290*$F290*$G290*$L290*$CO$13)</f>
        <v>0</v>
      </c>
      <c r="CP290" s="115"/>
      <c r="CQ290" s="116">
        <f>(CP290*$E290*$F290*$G290*$L290*$CQ$13)</f>
        <v>0</v>
      </c>
      <c r="CR290" s="115">
        <v>0</v>
      </c>
      <c r="CS290" s="116">
        <f>(CR290*$E290*$F290*$G290*$M290*$CS$13)</f>
        <v>0</v>
      </c>
      <c r="CT290" s="115"/>
      <c r="CU290" s="116">
        <f>(CT290*$E290*$F290*$G290*$M290*$CU$13)</f>
        <v>0</v>
      </c>
      <c r="CV290" s="115"/>
      <c r="CW290" s="116">
        <f>(CV290*$E290*$F290*$G290*$M290*$CW$13)</f>
        <v>0</v>
      </c>
      <c r="CX290" s="123">
        <v>0</v>
      </c>
      <c r="CY290" s="115">
        <f>(CX290*$E290*$F290*$G290*$M290*$CY$13)</f>
        <v>0</v>
      </c>
      <c r="CZ290" s="115"/>
      <c r="DA290" s="124">
        <f>(CZ290*$E290*$F290*$G290*$M290*$DA$13)</f>
        <v>0</v>
      </c>
      <c r="DB290" s="115"/>
      <c r="DC290" s="116">
        <f>(DB290*$E290*$F290*$G290*$M290*$DC$13)</f>
        <v>0</v>
      </c>
      <c r="DD290" s="125"/>
      <c r="DE290" s="115">
        <f>(DD290*$E290*$F290*$G290*$M290*$DE$13)</f>
        <v>0</v>
      </c>
      <c r="DF290" s="115">
        <v>0</v>
      </c>
      <c r="DG290" s="116">
        <f>(DF290*$E290*$F290*$G290*$M290*$DG$13)</f>
        <v>0</v>
      </c>
      <c r="DH290" s="115"/>
      <c r="DI290" s="116">
        <f>(DH290*$E290*$F290*$G290*$N290*$DI$13)</f>
        <v>0</v>
      </c>
      <c r="DJ290" s="115"/>
      <c r="DK290" s="124">
        <f>(DJ290*$E290*$F290*$G290*$O290*$DK$13)</f>
        <v>0</v>
      </c>
      <c r="DL290" s="124"/>
      <c r="DM290" s="124"/>
      <c r="DN290" s="116">
        <f t="shared" si="847"/>
        <v>3</v>
      </c>
      <c r="DO290" s="116">
        <f t="shared" si="847"/>
        <v>173813.04835999999</v>
      </c>
    </row>
    <row r="291" spans="1:119" s="37" customFormat="1" ht="15.75" customHeight="1" x14ac:dyDescent="0.25">
      <c r="A291" s="102">
        <v>25</v>
      </c>
      <c r="B291" s="134"/>
      <c r="C291" s="135"/>
      <c r="D291" s="153" t="s">
        <v>674</v>
      </c>
      <c r="E291" s="103">
        <v>24257</v>
      </c>
      <c r="F291" s="136">
        <v>1.18</v>
      </c>
      <c r="G291" s="106"/>
      <c r="H291" s="113"/>
      <c r="I291" s="113"/>
      <c r="J291" s="113"/>
      <c r="K291" s="105"/>
      <c r="L291" s="106">
        <v>1.4</v>
      </c>
      <c r="M291" s="106">
        <v>1.68</v>
      </c>
      <c r="N291" s="106">
        <v>2.23</v>
      </c>
      <c r="O291" s="107">
        <v>2.57</v>
      </c>
      <c r="P291" s="100">
        <f>SUM(P292:P303)</f>
        <v>855</v>
      </c>
      <c r="Q291" s="100">
        <f t="shared" ref="Q291:CB291" si="848">SUM(Q292:Q303)</f>
        <v>68043627.981560007</v>
      </c>
      <c r="R291" s="100">
        <f t="shared" si="848"/>
        <v>224</v>
      </c>
      <c r="S291" s="100">
        <f t="shared" si="848"/>
        <v>21574195.690740004</v>
      </c>
      <c r="T291" s="100">
        <f t="shared" si="848"/>
        <v>2</v>
      </c>
      <c r="U291" s="100">
        <f t="shared" si="848"/>
        <v>133063.76742540003</v>
      </c>
      <c r="V291" s="100">
        <f t="shared" si="848"/>
        <v>0</v>
      </c>
      <c r="W291" s="100">
        <f t="shared" si="848"/>
        <v>0</v>
      </c>
      <c r="X291" s="100">
        <f t="shared" si="848"/>
        <v>1</v>
      </c>
      <c r="Y291" s="100">
        <f t="shared" si="848"/>
        <v>100317.24919999998</v>
      </c>
      <c r="Z291" s="100"/>
      <c r="AA291" s="100"/>
      <c r="AB291" s="100">
        <f t="shared" si="848"/>
        <v>0</v>
      </c>
      <c r="AC291" s="100">
        <f t="shared" si="848"/>
        <v>0</v>
      </c>
      <c r="AD291" s="100">
        <f t="shared" si="848"/>
        <v>0</v>
      </c>
      <c r="AE291" s="100">
        <f t="shared" si="848"/>
        <v>0</v>
      </c>
      <c r="AF291" s="100">
        <f t="shared" si="848"/>
        <v>164</v>
      </c>
      <c r="AG291" s="100">
        <f t="shared" si="848"/>
        <v>13257715.74512</v>
      </c>
      <c r="AH291" s="100">
        <f t="shared" si="848"/>
        <v>0</v>
      </c>
      <c r="AI291" s="100">
        <f t="shared" si="848"/>
        <v>0</v>
      </c>
      <c r="AJ291" s="100">
        <f t="shared" si="848"/>
        <v>2</v>
      </c>
      <c r="AK291" s="100">
        <f t="shared" si="848"/>
        <v>84050.505000000005</v>
      </c>
      <c r="AL291" s="100">
        <f t="shared" si="848"/>
        <v>91</v>
      </c>
      <c r="AM291" s="100">
        <f t="shared" si="848"/>
        <v>3458883.7375400006</v>
      </c>
      <c r="AN291" s="100">
        <f t="shared" si="848"/>
        <v>387</v>
      </c>
      <c r="AO291" s="100">
        <f t="shared" si="848"/>
        <v>14968573.11334</v>
      </c>
      <c r="AP291" s="100">
        <f t="shared" si="848"/>
        <v>310</v>
      </c>
      <c r="AQ291" s="100">
        <f t="shared" si="848"/>
        <v>17063014.572912</v>
      </c>
      <c r="AR291" s="100">
        <f t="shared" si="848"/>
        <v>7</v>
      </c>
      <c r="AS291" s="100">
        <f t="shared" si="848"/>
        <v>479240.69759999996</v>
      </c>
      <c r="AT291" s="100">
        <f t="shared" si="848"/>
        <v>19</v>
      </c>
      <c r="AU291" s="100">
        <f t="shared" si="848"/>
        <v>1007799.1751520002</v>
      </c>
      <c r="AV291" s="100">
        <f t="shared" si="848"/>
        <v>0</v>
      </c>
      <c r="AW291" s="100">
        <f t="shared" si="848"/>
        <v>0</v>
      </c>
      <c r="AX291" s="100">
        <f t="shared" si="848"/>
        <v>0</v>
      </c>
      <c r="AY291" s="100">
        <f t="shared" si="848"/>
        <v>0</v>
      </c>
      <c r="AZ291" s="100">
        <f t="shared" si="848"/>
        <v>0</v>
      </c>
      <c r="BA291" s="100">
        <f t="shared" si="848"/>
        <v>0</v>
      </c>
      <c r="BB291" s="100">
        <f t="shared" si="848"/>
        <v>0</v>
      </c>
      <c r="BC291" s="100">
        <f t="shared" si="848"/>
        <v>0</v>
      </c>
      <c r="BD291" s="100">
        <f t="shared" si="848"/>
        <v>0</v>
      </c>
      <c r="BE291" s="100">
        <f t="shared" si="848"/>
        <v>0</v>
      </c>
      <c r="BF291" s="100">
        <f t="shared" si="848"/>
        <v>0</v>
      </c>
      <c r="BG291" s="100">
        <f t="shared" si="848"/>
        <v>0</v>
      </c>
      <c r="BH291" s="100">
        <f t="shared" si="848"/>
        <v>39</v>
      </c>
      <c r="BI291" s="100">
        <f t="shared" si="848"/>
        <v>1522078.236</v>
      </c>
      <c r="BJ291" s="100">
        <f t="shared" si="848"/>
        <v>32</v>
      </c>
      <c r="BK291" s="100">
        <f t="shared" si="848"/>
        <v>4070106.481056001</v>
      </c>
      <c r="BL291" s="100">
        <f t="shared" si="848"/>
        <v>0</v>
      </c>
      <c r="BM291" s="100">
        <f t="shared" si="848"/>
        <v>0</v>
      </c>
      <c r="BN291" s="100">
        <f t="shared" si="848"/>
        <v>0</v>
      </c>
      <c r="BO291" s="100">
        <f t="shared" si="848"/>
        <v>0</v>
      </c>
      <c r="BP291" s="100">
        <f t="shared" si="848"/>
        <v>86</v>
      </c>
      <c r="BQ291" s="100">
        <f t="shared" si="848"/>
        <v>3439448.5440000002</v>
      </c>
      <c r="BR291" s="100">
        <f t="shared" si="848"/>
        <v>25</v>
      </c>
      <c r="BS291" s="100">
        <f t="shared" si="848"/>
        <v>926083.74599999993</v>
      </c>
      <c r="BT291" s="100">
        <f t="shared" si="848"/>
        <v>55</v>
      </c>
      <c r="BU291" s="100">
        <f t="shared" si="848"/>
        <v>2608927.6751999999</v>
      </c>
      <c r="BV291" s="100">
        <f t="shared" si="848"/>
        <v>105</v>
      </c>
      <c r="BW291" s="100">
        <f t="shared" si="848"/>
        <v>5058923.4863999998</v>
      </c>
      <c r="BX291" s="100">
        <f t="shared" si="848"/>
        <v>0</v>
      </c>
      <c r="BY291" s="100">
        <f t="shared" si="848"/>
        <v>0</v>
      </c>
      <c r="BZ291" s="100">
        <f t="shared" si="848"/>
        <v>0</v>
      </c>
      <c r="CA291" s="100">
        <f t="shared" si="848"/>
        <v>0</v>
      </c>
      <c r="CB291" s="100">
        <f t="shared" si="848"/>
        <v>0</v>
      </c>
      <c r="CC291" s="100">
        <f t="shared" ref="CC291:DO291" si="849">SUM(CC292:CC303)</f>
        <v>0</v>
      </c>
      <c r="CD291" s="100">
        <f t="shared" si="849"/>
        <v>150</v>
      </c>
      <c r="CE291" s="100">
        <f t="shared" si="849"/>
        <v>5864178.2640000004</v>
      </c>
      <c r="CF291" s="100">
        <f t="shared" si="849"/>
        <v>0</v>
      </c>
      <c r="CG291" s="100">
        <f t="shared" si="849"/>
        <v>0</v>
      </c>
      <c r="CH291" s="100">
        <f t="shared" si="849"/>
        <v>15</v>
      </c>
      <c r="CI291" s="100">
        <f t="shared" si="849"/>
        <v>400725.64</v>
      </c>
      <c r="CJ291" s="100">
        <f t="shared" si="849"/>
        <v>47</v>
      </c>
      <c r="CK291" s="100">
        <f t="shared" si="849"/>
        <v>1273900.0175999999</v>
      </c>
      <c r="CL291" s="100">
        <f t="shared" si="849"/>
        <v>60</v>
      </c>
      <c r="CM291" s="100">
        <f t="shared" si="849"/>
        <v>1799869.4</v>
      </c>
      <c r="CN291" s="100">
        <f t="shared" si="849"/>
        <v>37</v>
      </c>
      <c r="CO291" s="100">
        <f t="shared" si="849"/>
        <v>1150727.8230000001</v>
      </c>
      <c r="CP291" s="100">
        <f t="shared" si="849"/>
        <v>139</v>
      </c>
      <c r="CQ291" s="100">
        <f t="shared" si="849"/>
        <v>4383870.5819999995</v>
      </c>
      <c r="CR291" s="100">
        <f t="shared" si="849"/>
        <v>162</v>
      </c>
      <c r="CS291" s="100">
        <f t="shared" si="849"/>
        <v>6738222.01248</v>
      </c>
      <c r="CT291" s="100">
        <f t="shared" si="849"/>
        <v>73</v>
      </c>
      <c r="CU291" s="100">
        <f t="shared" si="849"/>
        <v>2772464.4880799996</v>
      </c>
      <c r="CV291" s="100">
        <f t="shared" si="849"/>
        <v>0</v>
      </c>
      <c r="CW291" s="100">
        <f t="shared" si="849"/>
        <v>0</v>
      </c>
      <c r="CX291" s="100">
        <f t="shared" si="849"/>
        <v>0</v>
      </c>
      <c r="CY291" s="100">
        <f t="shared" si="849"/>
        <v>0</v>
      </c>
      <c r="CZ291" s="100">
        <f t="shared" si="849"/>
        <v>0</v>
      </c>
      <c r="DA291" s="100">
        <f t="shared" si="849"/>
        <v>0</v>
      </c>
      <c r="DB291" s="100">
        <f t="shared" si="849"/>
        <v>0</v>
      </c>
      <c r="DC291" s="100">
        <f t="shared" si="849"/>
        <v>0</v>
      </c>
      <c r="DD291" s="100">
        <f t="shared" si="849"/>
        <v>0</v>
      </c>
      <c r="DE291" s="100">
        <f t="shared" si="849"/>
        <v>0</v>
      </c>
      <c r="DF291" s="100">
        <f t="shared" si="849"/>
        <v>62</v>
      </c>
      <c r="DG291" s="100">
        <f t="shared" si="849"/>
        <v>2743734.4972800002</v>
      </c>
      <c r="DH291" s="100">
        <f t="shared" si="849"/>
        <v>5</v>
      </c>
      <c r="DI291" s="100">
        <f t="shared" si="849"/>
        <v>183916.57400000002</v>
      </c>
      <c r="DJ291" s="100">
        <f t="shared" si="849"/>
        <v>50</v>
      </c>
      <c r="DK291" s="100">
        <f t="shared" si="849"/>
        <v>2418811.0120000001</v>
      </c>
      <c r="DL291" s="100">
        <f t="shared" si="849"/>
        <v>0</v>
      </c>
      <c r="DM291" s="100">
        <f t="shared" si="849"/>
        <v>0</v>
      </c>
      <c r="DN291" s="100">
        <f t="shared" si="849"/>
        <v>3204</v>
      </c>
      <c r="DO291" s="100">
        <f t="shared" si="849"/>
        <v>187526470.71468538</v>
      </c>
    </row>
    <row r="292" spans="1:119" s="37" customFormat="1" ht="30" customHeight="1" x14ac:dyDescent="0.25">
      <c r="A292" s="89"/>
      <c r="B292" s="109">
        <v>237</v>
      </c>
      <c r="C292" s="110" t="s">
        <v>675</v>
      </c>
      <c r="D292" s="152" t="s">
        <v>676</v>
      </c>
      <c r="E292" s="93">
        <v>24257</v>
      </c>
      <c r="F292" s="112">
        <v>0.85</v>
      </c>
      <c r="G292" s="131">
        <v>1</v>
      </c>
      <c r="H292" s="101"/>
      <c r="I292" s="101"/>
      <c r="J292" s="101"/>
      <c r="K292" s="65"/>
      <c r="L292" s="113">
        <v>1.4</v>
      </c>
      <c r="M292" s="113">
        <v>1.68</v>
      </c>
      <c r="N292" s="113">
        <v>2.23</v>
      </c>
      <c r="O292" s="114">
        <v>2.57</v>
      </c>
      <c r="P292" s="115">
        <v>82</v>
      </c>
      <c r="Q292" s="116">
        <f t="shared" ref="Q292:Q303" si="850">(P292*$E292*$F292*$G292*$L292*$Q$13)</f>
        <v>2603697.8659999999</v>
      </c>
      <c r="R292" s="138">
        <v>11</v>
      </c>
      <c r="S292" s="115">
        <f t="shared" ref="S292:S303" si="851">(R292*$E292*$F292*$G292*$L292*$S$13)</f>
        <v>349276.54299999995</v>
      </c>
      <c r="T292" s="115"/>
      <c r="U292" s="116">
        <f t="shared" ref="U292:U303" si="852">(T292*$E292*$F292*$G292*$L292*$U$13)</f>
        <v>0</v>
      </c>
      <c r="V292" s="115"/>
      <c r="W292" s="116">
        <f t="shared" ref="W292:W303" si="853">(V292*$E292*$F292*$G292*$L292*$W$13)</f>
        <v>0</v>
      </c>
      <c r="X292" s="115">
        <v>0</v>
      </c>
      <c r="Y292" s="116">
        <f t="shared" ref="Y292:Y303" si="854">(X292*$E292*$F292*$G292*$L292*$Y$13)</f>
        <v>0</v>
      </c>
      <c r="Z292" s="116"/>
      <c r="AA292" s="116"/>
      <c r="AB292" s="115"/>
      <c r="AC292" s="116">
        <f t="shared" ref="AC292:AC303" si="855">(AB292*$E292*$F292*$G292*$L292*$AC$13)</f>
        <v>0</v>
      </c>
      <c r="AD292" s="115"/>
      <c r="AE292" s="116"/>
      <c r="AF292" s="115">
        <v>11</v>
      </c>
      <c r="AG292" s="116">
        <f t="shared" ref="AG292:AG303" si="856">(AF292*$E292*$F292*$G292*$L292*$AG$13)</f>
        <v>349276.54299999995</v>
      </c>
      <c r="AH292" s="115"/>
      <c r="AI292" s="116"/>
      <c r="AJ292" s="117"/>
      <c r="AK292" s="116">
        <f t="shared" ref="AK292:AK303" si="857">(AJ292*$E292*$F292*$G292*$L292*$AK$13)</f>
        <v>0</v>
      </c>
      <c r="AL292" s="115">
        <v>25</v>
      </c>
      <c r="AM292" s="116">
        <f t="shared" ref="AM292:AM303" si="858">(AL292*$E292*$F292*$G292*$L292*$AM$13)</f>
        <v>793810.32500000007</v>
      </c>
      <c r="AN292" s="115">
        <v>35</v>
      </c>
      <c r="AO292" s="115">
        <f t="shared" ref="AO292:AO303" si="859">(AN292*$E292*$F292*$G292*$L292*$AO$13)</f>
        <v>1111334.4550000001</v>
      </c>
      <c r="AP292" s="115">
        <v>120</v>
      </c>
      <c r="AQ292" s="116">
        <f t="shared" ref="AQ292:AQ303" si="860">(AP292*$E292*$F292*$G292*$M292*$AQ$13)</f>
        <v>4572347.4720000001</v>
      </c>
      <c r="AR292" s="123"/>
      <c r="AS292" s="116">
        <f t="shared" ref="AS292:AS303" si="861">(AR292*$E292*$F292*$G292*$M292*$AS$13)</f>
        <v>0</v>
      </c>
      <c r="AT292" s="115">
        <v>9</v>
      </c>
      <c r="AU292" s="122">
        <f t="shared" ref="AU292:AU303" si="862">(AT292*$E292*$F292*$G292*$M292*$AU$13)</f>
        <v>342926.06040000002</v>
      </c>
      <c r="AV292" s="115"/>
      <c r="AW292" s="116">
        <f t="shared" ref="AW292:AW303" si="863">(AV292*$E292*$F292*$G292*$L292*$AW$13)</f>
        <v>0</v>
      </c>
      <c r="AX292" s="115"/>
      <c r="AY292" s="115">
        <f t="shared" ref="AY292:AY303" si="864">(AX292*$E292*$F292*$G292*$L292*$AY$13)</f>
        <v>0</v>
      </c>
      <c r="AZ292" s="115"/>
      <c r="BA292" s="116">
        <f t="shared" ref="BA292:BA303" si="865">(AZ292*$E292*$F292*$G292*$L292*$BA$13)</f>
        <v>0</v>
      </c>
      <c r="BB292" s="115">
        <v>0</v>
      </c>
      <c r="BC292" s="116">
        <f t="shared" ref="BC292:BC303" si="866">(BB292*$E292*$F292*$G292*$L292*$BC$13)</f>
        <v>0</v>
      </c>
      <c r="BD292" s="115">
        <v>0</v>
      </c>
      <c r="BE292" s="116">
        <f t="shared" ref="BE292:BE303" si="867">(BD292*$E292*$F292*$G292*$L292*$BE$13)</f>
        <v>0</v>
      </c>
      <c r="BF292" s="115">
        <v>0</v>
      </c>
      <c r="BG292" s="116">
        <f t="shared" ref="BG292:BG303" si="868">(BF292*$E292*$F292*$G292*$L292*$BG$13)</f>
        <v>0</v>
      </c>
      <c r="BH292" s="115">
        <v>18</v>
      </c>
      <c r="BI292" s="116">
        <f t="shared" ref="BI292:BI303" si="869">(BH292*$E292*$F292*$G292*$L292*$BI$13)</f>
        <v>623501.92799999996</v>
      </c>
      <c r="BJ292" s="115">
        <v>4</v>
      </c>
      <c r="BK292" s="116">
        <f t="shared" ref="BK292:BK303" si="870">(BJ292*$E292*$F292*$G292*$M292*$BK$13)</f>
        <v>152411.58240000001</v>
      </c>
      <c r="BL292" s="115">
        <v>0</v>
      </c>
      <c r="BM292" s="116">
        <f t="shared" ref="BM292:BM303" si="871">(BL292*$E292*$F292*$G292*$M292*$BM$13)</f>
        <v>0</v>
      </c>
      <c r="BN292" s="115">
        <v>0</v>
      </c>
      <c r="BO292" s="116">
        <f t="shared" ref="BO292:BO303" si="872">(BN292*$E292*$F292*$G292*$M292*$BO$13)</f>
        <v>0</v>
      </c>
      <c r="BP292" s="115">
        <v>40</v>
      </c>
      <c r="BQ292" s="116">
        <f t="shared" ref="BQ292:BQ303" si="873">(BP292*$E292*$F292*$G292*$M292*$BQ$13)</f>
        <v>1385559.8399999999</v>
      </c>
      <c r="BR292" s="115">
        <v>5</v>
      </c>
      <c r="BS292" s="116">
        <f t="shared" ref="BS292:BS303" si="874">(BR292*$E292*$F292*$G292*$M292*$BS$13)</f>
        <v>155875.48199999999</v>
      </c>
      <c r="BT292" s="115">
        <v>22</v>
      </c>
      <c r="BU292" s="116">
        <f t="shared" ref="BU292:BU303" si="875">(BT292*$E292*$F292*$G292*$M292*$BU$13)</f>
        <v>914469.49439999985</v>
      </c>
      <c r="BV292" s="115">
        <v>34</v>
      </c>
      <c r="BW292" s="124">
        <f t="shared" ref="BW292:BW303" si="876">(BV292*$E292*$F292*$G292*$M292*$BW$13)</f>
        <v>1413271.0367999997</v>
      </c>
      <c r="BX292" s="115">
        <v>0</v>
      </c>
      <c r="BY292" s="116">
        <f t="shared" ref="BY292:BY303" si="877">(BX292*$E292*$F292*$G292*$L292*$BY$13)</f>
        <v>0</v>
      </c>
      <c r="BZ292" s="115">
        <v>0</v>
      </c>
      <c r="CA292" s="116">
        <f t="shared" ref="CA292:CA303" si="878">(BZ292*$E292*$F292*$G292*$L292*$CA$13)</f>
        <v>0</v>
      </c>
      <c r="CB292" s="115">
        <v>0</v>
      </c>
      <c r="CC292" s="116">
        <f t="shared" ref="CC292:CC303" si="879">(CB292*$E292*$F292*$G292*$L292*$CC$13)</f>
        <v>0</v>
      </c>
      <c r="CD292" s="115">
        <v>68</v>
      </c>
      <c r="CE292" s="116">
        <f t="shared" ref="CE292:CE303" si="880">(CD292*$E292*$F292*$G292*$M292*$CE$13)</f>
        <v>2355451.7279999997</v>
      </c>
      <c r="CF292" s="115"/>
      <c r="CG292" s="116">
        <f t="shared" ref="CG292:CG303" si="881">(CF292*$E292*$F292*$G292*$L292*$CG$13)</f>
        <v>0</v>
      </c>
      <c r="CH292" s="115">
        <v>5</v>
      </c>
      <c r="CI292" s="116">
        <f t="shared" ref="CI292:CI303" si="882">(CH292*$E292*$F292*$G292*$L292*$CI$13)</f>
        <v>115463.32</v>
      </c>
      <c r="CJ292" s="115">
        <v>15</v>
      </c>
      <c r="CK292" s="116">
        <f t="shared" ref="CK292:CK303" si="883">(CJ292*$E292*$F292*$G292*$L292*$CK$13)</f>
        <v>346389.95999999996</v>
      </c>
      <c r="CL292" s="115">
        <v>50</v>
      </c>
      <c r="CM292" s="116">
        <f t="shared" ref="CM292:CM303" si="884">(CL292*$E292*$F292*$G292*$L292*$CM$13)</f>
        <v>1443291.5</v>
      </c>
      <c r="CN292" s="115">
        <v>6</v>
      </c>
      <c r="CO292" s="116">
        <f t="shared" ref="CO292:CO303" si="885">(CN292*$E292*$F292*$G292*$L292*$CO$13)</f>
        <v>155875.48199999999</v>
      </c>
      <c r="CP292" s="115">
        <v>87</v>
      </c>
      <c r="CQ292" s="116">
        <f t="shared" ref="CQ292:CQ303" si="886">(CP292*$E292*$F292*$G292*$L292*$CQ$13)</f>
        <v>2511327.2099999995</v>
      </c>
      <c r="CR292" s="115">
        <v>63</v>
      </c>
      <c r="CS292" s="116">
        <f t="shared" ref="CS292:CS303" si="887">(CR292*$E292*$F292*$G292*$M292*$CS$13)</f>
        <v>2182256.7479999997</v>
      </c>
      <c r="CT292" s="115">
        <v>50</v>
      </c>
      <c r="CU292" s="116">
        <f t="shared" ref="CU292:CU303" si="888">(CT292*$E292*$F292*$G292*$M292*$CU$13)</f>
        <v>1731949.8</v>
      </c>
      <c r="CV292" s="115">
        <v>0</v>
      </c>
      <c r="CW292" s="116">
        <f t="shared" ref="CW292:CW303" si="889">(CV292*$E292*$F292*$G292*$M292*$CW$13)</f>
        <v>0</v>
      </c>
      <c r="CX292" s="123"/>
      <c r="CY292" s="115">
        <f t="shared" ref="CY292:CY303" si="890">(CX292*$E292*$F292*$G292*$M292*$CY$13)</f>
        <v>0</v>
      </c>
      <c r="CZ292" s="115">
        <v>0</v>
      </c>
      <c r="DA292" s="124">
        <f t="shared" ref="DA292:DA303" si="891">(CZ292*$E292*$F292*$G292*$M292*$DA$13)</f>
        <v>0</v>
      </c>
      <c r="DB292" s="115"/>
      <c r="DC292" s="116">
        <f t="shared" ref="DC292:DC303" si="892">(DB292*$E292*$F292*$G292*$M292*$DC$13)</f>
        <v>0</v>
      </c>
      <c r="DD292" s="125"/>
      <c r="DE292" s="115">
        <f t="shared" ref="DE292:DE303" si="893">(DD292*$E292*$F292*$G292*$M292*$DE$13)</f>
        <v>0</v>
      </c>
      <c r="DF292" s="115">
        <v>27</v>
      </c>
      <c r="DG292" s="116">
        <f t="shared" ref="DG292:DG303" si="894">(DF292*$E292*$F292*$G292*$M292*$DG$13)</f>
        <v>935252.89199999999</v>
      </c>
      <c r="DH292" s="115">
        <v>5</v>
      </c>
      <c r="DI292" s="116">
        <f t="shared" ref="DI292:DI303" si="895">(DH292*$E292*$F292*$G292*$N292*$DI$13)</f>
        <v>183916.57400000002</v>
      </c>
      <c r="DJ292" s="115">
        <v>20</v>
      </c>
      <c r="DK292" s="124">
        <f t="shared" ref="DK292:DK303" si="896">(DJ292*$E292*$F292*$G292*$O292*$DK$13)</f>
        <v>847830.66399999987</v>
      </c>
      <c r="DL292" s="124"/>
      <c r="DM292" s="124"/>
      <c r="DN292" s="116">
        <f t="shared" ref="DN292:DO303" si="897">SUM(P292,R292,T292,V292,X292,Z292,AB292,AD292,AF292,AH292,AJ292,AL292,AR292,AV292,AX292,CB292,AN292,BB292,BD292,BF292,CP292,BH292,BJ292,AP292,BN292,AT292,CR292,BP292,CT292,BR292,BT292,BV292,CD292,BX292,BZ292,CF292,CH292,CJ292,CL292,CN292,CV292,CX292,BL292,AZ292,CZ292,DB292,DD292,DF292,DH292,DJ292,DL292)</f>
        <v>812</v>
      </c>
      <c r="DO292" s="116">
        <f t="shared" si="897"/>
        <v>27576764.506000008</v>
      </c>
    </row>
    <row r="293" spans="1:119" s="37" customFormat="1" ht="15.75" customHeight="1" x14ac:dyDescent="0.25">
      <c r="A293" s="89"/>
      <c r="B293" s="109">
        <v>238</v>
      </c>
      <c r="C293" s="110" t="s">
        <v>677</v>
      </c>
      <c r="D293" s="152" t="s">
        <v>678</v>
      </c>
      <c r="E293" s="93">
        <v>24257</v>
      </c>
      <c r="F293" s="112">
        <v>1.32</v>
      </c>
      <c r="G293" s="131">
        <v>1</v>
      </c>
      <c r="H293" s="101"/>
      <c r="I293" s="101"/>
      <c r="J293" s="101"/>
      <c r="K293" s="65"/>
      <c r="L293" s="113">
        <v>1.4</v>
      </c>
      <c r="M293" s="113">
        <v>1.68</v>
      </c>
      <c r="N293" s="113">
        <v>2.23</v>
      </c>
      <c r="O293" s="114">
        <v>2.57</v>
      </c>
      <c r="P293" s="115">
        <v>41</v>
      </c>
      <c r="Q293" s="116">
        <f t="shared" si="850"/>
        <v>2021694.8136</v>
      </c>
      <c r="R293" s="138"/>
      <c r="S293" s="115">
        <f t="shared" si="851"/>
        <v>0</v>
      </c>
      <c r="T293" s="115"/>
      <c r="U293" s="116">
        <f t="shared" si="852"/>
        <v>0</v>
      </c>
      <c r="V293" s="115"/>
      <c r="W293" s="116">
        <f t="shared" si="853"/>
        <v>0</v>
      </c>
      <c r="X293" s="115">
        <v>0</v>
      </c>
      <c r="Y293" s="116">
        <f t="shared" si="854"/>
        <v>0</v>
      </c>
      <c r="Z293" s="116"/>
      <c r="AA293" s="116"/>
      <c r="AB293" s="115"/>
      <c r="AC293" s="116">
        <f t="shared" si="855"/>
        <v>0</v>
      </c>
      <c r="AD293" s="115"/>
      <c r="AE293" s="116"/>
      <c r="AF293" s="115"/>
      <c r="AG293" s="116">
        <f t="shared" si="856"/>
        <v>0</v>
      </c>
      <c r="AH293" s="115"/>
      <c r="AI293" s="116"/>
      <c r="AJ293" s="117"/>
      <c r="AK293" s="116">
        <f t="shared" si="857"/>
        <v>0</v>
      </c>
      <c r="AL293" s="115">
        <v>3</v>
      </c>
      <c r="AM293" s="116">
        <f t="shared" si="858"/>
        <v>147928.88880000002</v>
      </c>
      <c r="AN293" s="115">
        <v>1</v>
      </c>
      <c r="AO293" s="115">
        <f t="shared" si="859"/>
        <v>49309.629600000007</v>
      </c>
      <c r="AP293" s="115">
        <v>2</v>
      </c>
      <c r="AQ293" s="116">
        <f t="shared" si="860"/>
        <v>118343.11104</v>
      </c>
      <c r="AR293" s="123">
        <v>0</v>
      </c>
      <c r="AS293" s="116">
        <f t="shared" si="861"/>
        <v>0</v>
      </c>
      <c r="AT293" s="115">
        <v>0</v>
      </c>
      <c r="AU293" s="122">
        <f t="shared" si="862"/>
        <v>0</v>
      </c>
      <c r="AV293" s="115"/>
      <c r="AW293" s="116">
        <f t="shared" si="863"/>
        <v>0</v>
      </c>
      <c r="AX293" s="115">
        <v>0</v>
      </c>
      <c r="AY293" s="115">
        <f t="shared" si="864"/>
        <v>0</v>
      </c>
      <c r="AZ293" s="115"/>
      <c r="BA293" s="116">
        <f t="shared" si="865"/>
        <v>0</v>
      </c>
      <c r="BB293" s="115">
        <v>0</v>
      </c>
      <c r="BC293" s="116">
        <f t="shared" si="866"/>
        <v>0</v>
      </c>
      <c r="BD293" s="115">
        <v>0</v>
      </c>
      <c r="BE293" s="116">
        <f t="shared" si="867"/>
        <v>0</v>
      </c>
      <c r="BF293" s="115">
        <v>0</v>
      </c>
      <c r="BG293" s="116">
        <f t="shared" si="868"/>
        <v>0</v>
      </c>
      <c r="BH293" s="115"/>
      <c r="BI293" s="116">
        <f t="shared" si="869"/>
        <v>0</v>
      </c>
      <c r="BJ293" s="115">
        <v>0</v>
      </c>
      <c r="BK293" s="116">
        <f t="shared" si="870"/>
        <v>0</v>
      </c>
      <c r="BL293" s="115">
        <v>0</v>
      </c>
      <c r="BM293" s="116">
        <f t="shared" si="871"/>
        <v>0</v>
      </c>
      <c r="BN293" s="115">
        <v>0</v>
      </c>
      <c r="BO293" s="116">
        <f t="shared" si="872"/>
        <v>0</v>
      </c>
      <c r="BP293" s="115">
        <v>5</v>
      </c>
      <c r="BQ293" s="116">
        <f t="shared" si="873"/>
        <v>268961.61600000004</v>
      </c>
      <c r="BR293" s="115"/>
      <c r="BS293" s="116">
        <f t="shared" si="874"/>
        <v>0</v>
      </c>
      <c r="BT293" s="115"/>
      <c r="BU293" s="116">
        <f t="shared" si="875"/>
        <v>0</v>
      </c>
      <c r="BV293" s="115">
        <v>0</v>
      </c>
      <c r="BW293" s="124">
        <f t="shared" si="876"/>
        <v>0</v>
      </c>
      <c r="BX293" s="115">
        <v>0</v>
      </c>
      <c r="BY293" s="116">
        <f t="shared" si="877"/>
        <v>0</v>
      </c>
      <c r="BZ293" s="115">
        <v>0</v>
      </c>
      <c r="CA293" s="116">
        <f t="shared" si="878"/>
        <v>0</v>
      </c>
      <c r="CB293" s="115">
        <v>0</v>
      </c>
      <c r="CC293" s="116">
        <f t="shared" si="879"/>
        <v>0</v>
      </c>
      <c r="CD293" s="115"/>
      <c r="CE293" s="116">
        <f t="shared" si="880"/>
        <v>0</v>
      </c>
      <c r="CF293" s="115"/>
      <c r="CG293" s="116">
        <f t="shared" si="881"/>
        <v>0</v>
      </c>
      <c r="CH293" s="115"/>
      <c r="CI293" s="116">
        <f t="shared" si="882"/>
        <v>0</v>
      </c>
      <c r="CJ293" s="115">
        <v>2</v>
      </c>
      <c r="CK293" s="116">
        <f t="shared" si="883"/>
        <v>71723.097600000008</v>
      </c>
      <c r="CL293" s="115">
        <v>0</v>
      </c>
      <c r="CM293" s="116">
        <f t="shared" si="884"/>
        <v>0</v>
      </c>
      <c r="CN293" s="115">
        <v>0</v>
      </c>
      <c r="CO293" s="116">
        <f t="shared" si="885"/>
        <v>0</v>
      </c>
      <c r="CP293" s="115">
        <v>2</v>
      </c>
      <c r="CQ293" s="116">
        <f t="shared" si="886"/>
        <v>89653.872000000003</v>
      </c>
      <c r="CR293" s="115">
        <v>5</v>
      </c>
      <c r="CS293" s="116">
        <f t="shared" si="887"/>
        <v>268961.61600000004</v>
      </c>
      <c r="CT293" s="115">
        <v>0</v>
      </c>
      <c r="CU293" s="116">
        <f t="shared" si="888"/>
        <v>0</v>
      </c>
      <c r="CV293" s="115"/>
      <c r="CW293" s="116">
        <f t="shared" si="889"/>
        <v>0</v>
      </c>
      <c r="CX293" s="123">
        <v>0</v>
      </c>
      <c r="CY293" s="115">
        <f t="shared" si="890"/>
        <v>0</v>
      </c>
      <c r="CZ293" s="115">
        <v>0</v>
      </c>
      <c r="DA293" s="124">
        <f t="shared" si="891"/>
        <v>0</v>
      </c>
      <c r="DB293" s="115"/>
      <c r="DC293" s="116">
        <f t="shared" si="892"/>
        <v>0</v>
      </c>
      <c r="DD293" s="125"/>
      <c r="DE293" s="115">
        <f t="shared" si="893"/>
        <v>0</v>
      </c>
      <c r="DF293" s="115"/>
      <c r="DG293" s="116">
        <f t="shared" si="894"/>
        <v>0</v>
      </c>
      <c r="DH293" s="115"/>
      <c r="DI293" s="116">
        <f t="shared" si="895"/>
        <v>0</v>
      </c>
      <c r="DJ293" s="115"/>
      <c r="DK293" s="124">
        <f t="shared" si="896"/>
        <v>0</v>
      </c>
      <c r="DL293" s="124"/>
      <c r="DM293" s="124"/>
      <c r="DN293" s="116">
        <f t="shared" si="897"/>
        <v>61</v>
      </c>
      <c r="DO293" s="116">
        <f t="shared" si="897"/>
        <v>3036576.6446399996</v>
      </c>
    </row>
    <row r="294" spans="1:119" s="37" customFormat="1" ht="15.75" customHeight="1" x14ac:dyDescent="0.25">
      <c r="A294" s="89"/>
      <c r="B294" s="109">
        <v>239</v>
      </c>
      <c r="C294" s="110" t="s">
        <v>679</v>
      </c>
      <c r="D294" s="152" t="s">
        <v>680</v>
      </c>
      <c r="E294" s="93">
        <v>24257</v>
      </c>
      <c r="F294" s="112">
        <v>1.05</v>
      </c>
      <c r="G294" s="131">
        <v>1</v>
      </c>
      <c r="H294" s="101"/>
      <c r="I294" s="101"/>
      <c r="J294" s="101"/>
      <c r="K294" s="65"/>
      <c r="L294" s="113">
        <v>1.4</v>
      </c>
      <c r="M294" s="113">
        <v>1.68</v>
      </c>
      <c r="N294" s="113">
        <v>2.23</v>
      </c>
      <c r="O294" s="114">
        <v>2.57</v>
      </c>
      <c r="P294" s="115">
        <v>231</v>
      </c>
      <c r="Q294" s="116">
        <f t="shared" si="850"/>
        <v>9060644.4390000012</v>
      </c>
      <c r="R294" s="138">
        <v>41</v>
      </c>
      <c r="S294" s="115">
        <f t="shared" si="851"/>
        <v>1608166.3290000004</v>
      </c>
      <c r="T294" s="115">
        <v>1</v>
      </c>
      <c r="U294" s="116">
        <f t="shared" si="852"/>
        <v>43894.739490000007</v>
      </c>
      <c r="V294" s="115"/>
      <c r="W294" s="116">
        <f t="shared" si="853"/>
        <v>0</v>
      </c>
      <c r="X294" s="115">
        <v>0</v>
      </c>
      <c r="Y294" s="116">
        <f t="shared" si="854"/>
        <v>0</v>
      </c>
      <c r="Z294" s="116"/>
      <c r="AA294" s="116"/>
      <c r="AB294" s="115"/>
      <c r="AC294" s="116">
        <f t="shared" si="855"/>
        <v>0</v>
      </c>
      <c r="AD294" s="115"/>
      <c r="AE294" s="116"/>
      <c r="AF294" s="115">
        <v>8</v>
      </c>
      <c r="AG294" s="116">
        <f t="shared" si="856"/>
        <v>313788.55200000003</v>
      </c>
      <c r="AH294" s="115"/>
      <c r="AI294" s="116"/>
      <c r="AJ294" s="115">
        <v>1</v>
      </c>
      <c r="AK294" s="116">
        <f t="shared" si="857"/>
        <v>39223.569000000003</v>
      </c>
      <c r="AL294" s="115">
        <v>61</v>
      </c>
      <c r="AM294" s="116">
        <f t="shared" si="858"/>
        <v>2392637.7090000003</v>
      </c>
      <c r="AN294" s="115">
        <v>350</v>
      </c>
      <c r="AO294" s="115">
        <f t="shared" si="859"/>
        <v>13728249.15</v>
      </c>
      <c r="AP294" s="115">
        <v>150</v>
      </c>
      <c r="AQ294" s="116">
        <f t="shared" si="860"/>
        <v>7060242.4200000009</v>
      </c>
      <c r="AR294" s="123"/>
      <c r="AS294" s="116">
        <f t="shared" si="861"/>
        <v>0</v>
      </c>
      <c r="AT294" s="115">
        <v>6</v>
      </c>
      <c r="AU294" s="122">
        <f t="shared" si="862"/>
        <v>282409.69680000003</v>
      </c>
      <c r="AV294" s="115"/>
      <c r="AW294" s="116">
        <f t="shared" si="863"/>
        <v>0</v>
      </c>
      <c r="AX294" s="115"/>
      <c r="AY294" s="115">
        <f t="shared" si="864"/>
        <v>0</v>
      </c>
      <c r="AZ294" s="115"/>
      <c r="BA294" s="116">
        <f t="shared" si="865"/>
        <v>0</v>
      </c>
      <c r="BB294" s="115">
        <v>0</v>
      </c>
      <c r="BC294" s="116">
        <f t="shared" si="866"/>
        <v>0</v>
      </c>
      <c r="BD294" s="115">
        <v>0</v>
      </c>
      <c r="BE294" s="116">
        <f t="shared" si="867"/>
        <v>0</v>
      </c>
      <c r="BF294" s="115">
        <v>0</v>
      </c>
      <c r="BG294" s="116">
        <f t="shared" si="868"/>
        <v>0</v>
      </c>
      <c r="BH294" s="115">
        <v>21</v>
      </c>
      <c r="BI294" s="116">
        <f t="shared" si="869"/>
        <v>898576.30799999996</v>
      </c>
      <c r="BJ294" s="115">
        <v>0</v>
      </c>
      <c r="BK294" s="116">
        <f t="shared" si="870"/>
        <v>0</v>
      </c>
      <c r="BL294" s="115"/>
      <c r="BM294" s="116">
        <f t="shared" si="871"/>
        <v>0</v>
      </c>
      <c r="BN294" s="115">
        <v>0</v>
      </c>
      <c r="BO294" s="116">
        <f t="shared" si="872"/>
        <v>0</v>
      </c>
      <c r="BP294" s="115">
        <v>36</v>
      </c>
      <c r="BQ294" s="116">
        <f t="shared" si="873"/>
        <v>1540416.5280000002</v>
      </c>
      <c r="BR294" s="115">
        <v>20</v>
      </c>
      <c r="BS294" s="116">
        <f t="shared" si="874"/>
        <v>770208.26399999997</v>
      </c>
      <c r="BT294" s="115">
        <v>33</v>
      </c>
      <c r="BU294" s="116">
        <f t="shared" si="875"/>
        <v>1694458.1808</v>
      </c>
      <c r="BV294" s="115">
        <v>71</v>
      </c>
      <c r="BW294" s="124">
        <f t="shared" si="876"/>
        <v>3645652.4495999999</v>
      </c>
      <c r="BX294" s="115">
        <v>0</v>
      </c>
      <c r="BY294" s="116">
        <f t="shared" si="877"/>
        <v>0</v>
      </c>
      <c r="BZ294" s="115">
        <v>0</v>
      </c>
      <c r="CA294" s="116">
        <f t="shared" si="878"/>
        <v>0</v>
      </c>
      <c r="CB294" s="115">
        <v>0</v>
      </c>
      <c r="CC294" s="116">
        <f t="shared" si="879"/>
        <v>0</v>
      </c>
      <c r="CD294" s="115">
        <v>82</v>
      </c>
      <c r="CE294" s="116">
        <f t="shared" si="880"/>
        <v>3508726.5360000003</v>
      </c>
      <c r="CF294" s="115"/>
      <c r="CG294" s="116">
        <f t="shared" si="881"/>
        <v>0</v>
      </c>
      <c r="CH294" s="115">
        <v>10</v>
      </c>
      <c r="CI294" s="116">
        <f t="shared" si="882"/>
        <v>285262.32</v>
      </c>
      <c r="CJ294" s="115">
        <v>30</v>
      </c>
      <c r="CK294" s="116">
        <f t="shared" si="883"/>
        <v>855786.96</v>
      </c>
      <c r="CL294" s="115">
        <v>10</v>
      </c>
      <c r="CM294" s="116">
        <f t="shared" si="884"/>
        <v>356577.89999999997</v>
      </c>
      <c r="CN294" s="115">
        <v>31</v>
      </c>
      <c r="CO294" s="116">
        <f t="shared" si="885"/>
        <v>994852.34100000001</v>
      </c>
      <c r="CP294" s="115">
        <v>50</v>
      </c>
      <c r="CQ294" s="116">
        <f t="shared" si="886"/>
        <v>1782889.5</v>
      </c>
      <c r="CR294" s="115">
        <v>88</v>
      </c>
      <c r="CS294" s="116">
        <f t="shared" si="887"/>
        <v>3765462.6240000003</v>
      </c>
      <c r="CT294" s="115">
        <v>20</v>
      </c>
      <c r="CU294" s="116">
        <f t="shared" si="888"/>
        <v>855786.96</v>
      </c>
      <c r="CV294" s="115">
        <v>0</v>
      </c>
      <c r="CW294" s="116">
        <f t="shared" si="889"/>
        <v>0</v>
      </c>
      <c r="CX294" s="123"/>
      <c r="CY294" s="115">
        <f t="shared" si="890"/>
        <v>0</v>
      </c>
      <c r="CZ294" s="115">
        <v>0</v>
      </c>
      <c r="DA294" s="124">
        <f t="shared" si="891"/>
        <v>0</v>
      </c>
      <c r="DB294" s="115"/>
      <c r="DC294" s="116">
        <f t="shared" si="892"/>
        <v>0</v>
      </c>
      <c r="DD294" s="125"/>
      <c r="DE294" s="115">
        <f t="shared" si="893"/>
        <v>0</v>
      </c>
      <c r="DF294" s="115">
        <v>33</v>
      </c>
      <c r="DG294" s="116">
        <f t="shared" si="894"/>
        <v>1412048.4839999999</v>
      </c>
      <c r="DH294" s="115">
        <v>0</v>
      </c>
      <c r="DI294" s="116">
        <f t="shared" si="895"/>
        <v>0</v>
      </c>
      <c r="DJ294" s="115">
        <v>30</v>
      </c>
      <c r="DK294" s="124">
        <f t="shared" si="896"/>
        <v>1570980.348</v>
      </c>
      <c r="DL294" s="124"/>
      <c r="DM294" s="124"/>
      <c r="DN294" s="116">
        <f t="shared" si="897"/>
        <v>1414</v>
      </c>
      <c r="DO294" s="116">
        <f t="shared" si="897"/>
        <v>58466942.307689987</v>
      </c>
    </row>
    <row r="295" spans="1:119" s="37" customFormat="1" ht="30" customHeight="1" x14ac:dyDescent="0.25">
      <c r="A295" s="89"/>
      <c r="B295" s="109">
        <v>240</v>
      </c>
      <c r="C295" s="110" t="s">
        <v>681</v>
      </c>
      <c r="D295" s="152" t="s">
        <v>682</v>
      </c>
      <c r="E295" s="93">
        <v>24257</v>
      </c>
      <c r="F295" s="112">
        <v>1.01</v>
      </c>
      <c r="G295" s="192">
        <v>1</v>
      </c>
      <c r="H295" s="191"/>
      <c r="I295" s="191"/>
      <c r="J295" s="191"/>
      <c r="K295" s="65"/>
      <c r="L295" s="113">
        <v>1.4</v>
      </c>
      <c r="M295" s="113">
        <v>1.68</v>
      </c>
      <c r="N295" s="113">
        <v>2.23</v>
      </c>
      <c r="O295" s="114">
        <v>2.57</v>
      </c>
      <c r="P295" s="115">
        <v>7</v>
      </c>
      <c r="Q295" s="116">
        <f t="shared" si="850"/>
        <v>264105.36459999997</v>
      </c>
      <c r="R295" s="138">
        <v>47</v>
      </c>
      <c r="S295" s="115">
        <f t="shared" si="851"/>
        <v>1773278.8766000001</v>
      </c>
      <c r="T295" s="115"/>
      <c r="U295" s="116">
        <f t="shared" si="852"/>
        <v>0</v>
      </c>
      <c r="V295" s="115"/>
      <c r="W295" s="116">
        <f t="shared" si="853"/>
        <v>0</v>
      </c>
      <c r="X295" s="115">
        <v>0</v>
      </c>
      <c r="Y295" s="116">
        <f t="shared" si="854"/>
        <v>0</v>
      </c>
      <c r="Z295" s="116"/>
      <c r="AA295" s="116"/>
      <c r="AB295" s="115"/>
      <c r="AC295" s="116">
        <f t="shared" si="855"/>
        <v>0</v>
      </c>
      <c r="AD295" s="115"/>
      <c r="AE295" s="116"/>
      <c r="AF295" s="115">
        <v>29</v>
      </c>
      <c r="AG295" s="116">
        <f t="shared" si="856"/>
        <v>1094150.7962000002</v>
      </c>
      <c r="AH295" s="115"/>
      <c r="AI295" s="116"/>
      <c r="AJ295" s="117"/>
      <c r="AK295" s="116">
        <f t="shared" si="857"/>
        <v>0</v>
      </c>
      <c r="AL295" s="115">
        <v>0</v>
      </c>
      <c r="AM295" s="116">
        <f t="shared" si="858"/>
        <v>0</v>
      </c>
      <c r="AN295" s="115">
        <v>0</v>
      </c>
      <c r="AO295" s="115">
        <f t="shared" si="859"/>
        <v>0</v>
      </c>
      <c r="AP295" s="115">
        <v>4</v>
      </c>
      <c r="AQ295" s="116">
        <f t="shared" si="860"/>
        <v>181100.82144000003</v>
      </c>
      <c r="AR295" s="123"/>
      <c r="AS295" s="116">
        <f t="shared" si="861"/>
        <v>0</v>
      </c>
      <c r="AT295" s="115">
        <v>0</v>
      </c>
      <c r="AU295" s="122">
        <f t="shared" si="862"/>
        <v>0</v>
      </c>
      <c r="AV295" s="115"/>
      <c r="AW295" s="116">
        <f t="shared" si="863"/>
        <v>0</v>
      </c>
      <c r="AX295" s="115">
        <v>0</v>
      </c>
      <c r="AY295" s="115">
        <f t="shared" si="864"/>
        <v>0</v>
      </c>
      <c r="AZ295" s="115"/>
      <c r="BA295" s="116">
        <f t="shared" si="865"/>
        <v>0</v>
      </c>
      <c r="BB295" s="115">
        <v>0</v>
      </c>
      <c r="BC295" s="116">
        <f t="shared" si="866"/>
        <v>0</v>
      </c>
      <c r="BD295" s="115">
        <v>0</v>
      </c>
      <c r="BE295" s="116">
        <f t="shared" si="867"/>
        <v>0</v>
      </c>
      <c r="BF295" s="115">
        <v>0</v>
      </c>
      <c r="BG295" s="116">
        <f t="shared" si="868"/>
        <v>0</v>
      </c>
      <c r="BH295" s="115"/>
      <c r="BI295" s="116">
        <f t="shared" si="869"/>
        <v>0</v>
      </c>
      <c r="BJ295" s="115">
        <v>0</v>
      </c>
      <c r="BK295" s="116">
        <f t="shared" si="870"/>
        <v>0</v>
      </c>
      <c r="BL295" s="115">
        <v>0</v>
      </c>
      <c r="BM295" s="116">
        <f t="shared" si="871"/>
        <v>0</v>
      </c>
      <c r="BN295" s="115">
        <v>0</v>
      </c>
      <c r="BO295" s="116">
        <f t="shared" si="872"/>
        <v>0</v>
      </c>
      <c r="BP295" s="115">
        <v>0</v>
      </c>
      <c r="BQ295" s="116">
        <f t="shared" si="873"/>
        <v>0</v>
      </c>
      <c r="BR295" s="115"/>
      <c r="BS295" s="116">
        <f t="shared" si="874"/>
        <v>0</v>
      </c>
      <c r="BT295" s="115">
        <v>0</v>
      </c>
      <c r="BU295" s="116">
        <f t="shared" si="875"/>
        <v>0</v>
      </c>
      <c r="BV295" s="115">
        <v>0</v>
      </c>
      <c r="BW295" s="124">
        <f t="shared" si="876"/>
        <v>0</v>
      </c>
      <c r="BX295" s="115">
        <v>0</v>
      </c>
      <c r="BY295" s="116">
        <f t="shared" si="877"/>
        <v>0</v>
      </c>
      <c r="BZ295" s="115">
        <v>0</v>
      </c>
      <c r="CA295" s="116">
        <f t="shared" si="878"/>
        <v>0</v>
      </c>
      <c r="CB295" s="115">
        <v>0</v>
      </c>
      <c r="CC295" s="116">
        <f t="shared" si="879"/>
        <v>0</v>
      </c>
      <c r="CD295" s="115">
        <v>0</v>
      </c>
      <c r="CE295" s="116">
        <f t="shared" si="880"/>
        <v>0</v>
      </c>
      <c r="CF295" s="115">
        <v>0</v>
      </c>
      <c r="CG295" s="116">
        <f t="shared" si="881"/>
        <v>0</v>
      </c>
      <c r="CH295" s="115"/>
      <c r="CI295" s="116">
        <f t="shared" si="882"/>
        <v>0</v>
      </c>
      <c r="CJ295" s="115"/>
      <c r="CK295" s="116">
        <f t="shared" si="883"/>
        <v>0</v>
      </c>
      <c r="CL295" s="115"/>
      <c r="CM295" s="116">
        <f t="shared" si="884"/>
        <v>0</v>
      </c>
      <c r="CN295" s="115">
        <v>0</v>
      </c>
      <c r="CO295" s="116">
        <f t="shared" si="885"/>
        <v>0</v>
      </c>
      <c r="CP295" s="115"/>
      <c r="CQ295" s="116">
        <f t="shared" si="886"/>
        <v>0</v>
      </c>
      <c r="CR295" s="115">
        <v>0</v>
      </c>
      <c r="CS295" s="116">
        <f t="shared" si="887"/>
        <v>0</v>
      </c>
      <c r="CT295" s="115">
        <v>0</v>
      </c>
      <c r="CU295" s="116">
        <f t="shared" si="888"/>
        <v>0</v>
      </c>
      <c r="CV295" s="115">
        <v>0</v>
      </c>
      <c r="CW295" s="116">
        <f t="shared" si="889"/>
        <v>0</v>
      </c>
      <c r="CX295" s="123"/>
      <c r="CY295" s="115">
        <f t="shared" si="890"/>
        <v>0</v>
      </c>
      <c r="CZ295" s="115">
        <v>0</v>
      </c>
      <c r="DA295" s="124">
        <f t="shared" si="891"/>
        <v>0</v>
      </c>
      <c r="DB295" s="115">
        <v>0</v>
      </c>
      <c r="DC295" s="116">
        <f t="shared" si="892"/>
        <v>0</v>
      </c>
      <c r="DD295" s="125"/>
      <c r="DE295" s="115">
        <f t="shared" si="893"/>
        <v>0</v>
      </c>
      <c r="DF295" s="115">
        <v>0</v>
      </c>
      <c r="DG295" s="116">
        <f t="shared" si="894"/>
        <v>0</v>
      </c>
      <c r="DH295" s="115"/>
      <c r="DI295" s="116">
        <f t="shared" si="895"/>
        <v>0</v>
      </c>
      <c r="DJ295" s="115"/>
      <c r="DK295" s="124">
        <f t="shared" si="896"/>
        <v>0</v>
      </c>
      <c r="DL295" s="124"/>
      <c r="DM295" s="124"/>
      <c r="DN295" s="116">
        <f t="shared" si="897"/>
        <v>87</v>
      </c>
      <c r="DO295" s="116">
        <f t="shared" si="897"/>
        <v>3312635.8588400004</v>
      </c>
    </row>
    <row r="296" spans="1:119" s="37" customFormat="1" ht="30" customHeight="1" x14ac:dyDescent="0.25">
      <c r="A296" s="89"/>
      <c r="B296" s="109">
        <v>241</v>
      </c>
      <c r="C296" s="110" t="s">
        <v>683</v>
      </c>
      <c r="D296" s="152" t="s">
        <v>684</v>
      </c>
      <c r="E296" s="93">
        <v>24257</v>
      </c>
      <c r="F296" s="112">
        <v>2.11</v>
      </c>
      <c r="G296" s="131">
        <v>1</v>
      </c>
      <c r="H296" s="101"/>
      <c r="I296" s="101"/>
      <c r="J296" s="101"/>
      <c r="K296" s="65"/>
      <c r="L296" s="113">
        <v>1.4</v>
      </c>
      <c r="M296" s="113">
        <v>1.68</v>
      </c>
      <c r="N296" s="113">
        <v>2.23</v>
      </c>
      <c r="O296" s="114">
        <v>2.57</v>
      </c>
      <c r="P296" s="115">
        <v>16</v>
      </c>
      <c r="Q296" s="116">
        <f t="shared" si="850"/>
        <v>1261131.1327999998</v>
      </c>
      <c r="R296" s="138">
        <v>3</v>
      </c>
      <c r="S296" s="115">
        <f t="shared" si="851"/>
        <v>236462.08739999999</v>
      </c>
      <c r="T296" s="115"/>
      <c r="U296" s="116">
        <f t="shared" si="852"/>
        <v>0</v>
      </c>
      <c r="V296" s="115"/>
      <c r="W296" s="116">
        <f t="shared" si="853"/>
        <v>0</v>
      </c>
      <c r="X296" s="115">
        <v>1</v>
      </c>
      <c r="Y296" s="116">
        <f t="shared" si="854"/>
        <v>100317.24919999998</v>
      </c>
      <c r="Z296" s="116"/>
      <c r="AA296" s="116"/>
      <c r="AB296" s="115"/>
      <c r="AC296" s="116">
        <f t="shared" si="855"/>
        <v>0</v>
      </c>
      <c r="AD296" s="115"/>
      <c r="AE296" s="116"/>
      <c r="AF296" s="115">
        <v>2</v>
      </c>
      <c r="AG296" s="116">
        <f t="shared" si="856"/>
        <v>157641.39159999997</v>
      </c>
      <c r="AH296" s="115"/>
      <c r="AI296" s="116"/>
      <c r="AJ296" s="117"/>
      <c r="AK296" s="116">
        <f t="shared" si="857"/>
        <v>0</v>
      </c>
      <c r="AL296" s="115">
        <v>0</v>
      </c>
      <c r="AM296" s="116">
        <f t="shared" si="858"/>
        <v>0</v>
      </c>
      <c r="AN296" s="115">
        <v>0</v>
      </c>
      <c r="AO296" s="115">
        <f t="shared" si="859"/>
        <v>0</v>
      </c>
      <c r="AP296" s="115">
        <v>2</v>
      </c>
      <c r="AQ296" s="116">
        <f t="shared" si="860"/>
        <v>189169.66991999999</v>
      </c>
      <c r="AR296" s="123">
        <v>0</v>
      </c>
      <c r="AS296" s="116">
        <f t="shared" si="861"/>
        <v>0</v>
      </c>
      <c r="AT296" s="115">
        <v>0</v>
      </c>
      <c r="AU296" s="122">
        <f t="shared" si="862"/>
        <v>0</v>
      </c>
      <c r="AV296" s="115"/>
      <c r="AW296" s="116">
        <f t="shared" si="863"/>
        <v>0</v>
      </c>
      <c r="AX296" s="115">
        <v>0</v>
      </c>
      <c r="AY296" s="115">
        <f t="shared" si="864"/>
        <v>0</v>
      </c>
      <c r="AZ296" s="115"/>
      <c r="BA296" s="116">
        <f t="shared" si="865"/>
        <v>0</v>
      </c>
      <c r="BB296" s="115">
        <v>0</v>
      </c>
      <c r="BC296" s="116">
        <f t="shared" si="866"/>
        <v>0</v>
      </c>
      <c r="BD296" s="115">
        <v>0</v>
      </c>
      <c r="BE296" s="116">
        <f t="shared" si="867"/>
        <v>0</v>
      </c>
      <c r="BF296" s="115">
        <v>0</v>
      </c>
      <c r="BG296" s="116">
        <f t="shared" si="868"/>
        <v>0</v>
      </c>
      <c r="BH296" s="115"/>
      <c r="BI296" s="116">
        <f t="shared" si="869"/>
        <v>0</v>
      </c>
      <c r="BJ296" s="115">
        <v>0</v>
      </c>
      <c r="BK296" s="116">
        <f t="shared" si="870"/>
        <v>0</v>
      </c>
      <c r="BL296" s="115">
        <v>0</v>
      </c>
      <c r="BM296" s="116">
        <f t="shared" si="871"/>
        <v>0</v>
      </c>
      <c r="BN296" s="115">
        <v>0</v>
      </c>
      <c r="BO296" s="116">
        <f t="shared" si="872"/>
        <v>0</v>
      </c>
      <c r="BP296" s="115">
        <v>0</v>
      </c>
      <c r="BQ296" s="116">
        <f t="shared" si="873"/>
        <v>0</v>
      </c>
      <c r="BR296" s="115"/>
      <c r="BS296" s="116">
        <f t="shared" si="874"/>
        <v>0</v>
      </c>
      <c r="BT296" s="115">
        <v>0</v>
      </c>
      <c r="BU296" s="116">
        <f t="shared" si="875"/>
        <v>0</v>
      </c>
      <c r="BV296" s="115">
        <v>0</v>
      </c>
      <c r="BW296" s="124">
        <f t="shared" si="876"/>
        <v>0</v>
      </c>
      <c r="BX296" s="115">
        <v>0</v>
      </c>
      <c r="BY296" s="116">
        <f t="shared" si="877"/>
        <v>0</v>
      </c>
      <c r="BZ296" s="115">
        <v>0</v>
      </c>
      <c r="CA296" s="116">
        <f t="shared" si="878"/>
        <v>0</v>
      </c>
      <c r="CB296" s="115">
        <v>0</v>
      </c>
      <c r="CC296" s="116">
        <f t="shared" si="879"/>
        <v>0</v>
      </c>
      <c r="CD296" s="115">
        <v>0</v>
      </c>
      <c r="CE296" s="116">
        <f t="shared" si="880"/>
        <v>0</v>
      </c>
      <c r="CF296" s="115">
        <v>0</v>
      </c>
      <c r="CG296" s="116">
        <f t="shared" si="881"/>
        <v>0</v>
      </c>
      <c r="CH296" s="115"/>
      <c r="CI296" s="116">
        <f t="shared" si="882"/>
        <v>0</v>
      </c>
      <c r="CJ296" s="115"/>
      <c r="CK296" s="116">
        <f t="shared" si="883"/>
        <v>0</v>
      </c>
      <c r="CL296" s="115"/>
      <c r="CM296" s="116">
        <f t="shared" si="884"/>
        <v>0</v>
      </c>
      <c r="CN296" s="115">
        <v>0</v>
      </c>
      <c r="CO296" s="116">
        <f t="shared" si="885"/>
        <v>0</v>
      </c>
      <c r="CP296" s="115"/>
      <c r="CQ296" s="116">
        <f t="shared" si="886"/>
        <v>0</v>
      </c>
      <c r="CR296" s="115">
        <v>0</v>
      </c>
      <c r="CS296" s="116">
        <f t="shared" si="887"/>
        <v>0</v>
      </c>
      <c r="CT296" s="115">
        <v>0</v>
      </c>
      <c r="CU296" s="116">
        <f t="shared" si="888"/>
        <v>0</v>
      </c>
      <c r="CV296" s="115">
        <v>0</v>
      </c>
      <c r="CW296" s="116">
        <f t="shared" si="889"/>
        <v>0</v>
      </c>
      <c r="CX296" s="123">
        <v>0</v>
      </c>
      <c r="CY296" s="115">
        <f t="shared" si="890"/>
        <v>0</v>
      </c>
      <c r="CZ296" s="115">
        <v>0</v>
      </c>
      <c r="DA296" s="124">
        <f t="shared" si="891"/>
        <v>0</v>
      </c>
      <c r="DB296" s="115">
        <v>0</v>
      </c>
      <c r="DC296" s="116">
        <f t="shared" si="892"/>
        <v>0</v>
      </c>
      <c r="DD296" s="125"/>
      <c r="DE296" s="115">
        <f t="shared" si="893"/>
        <v>0</v>
      </c>
      <c r="DF296" s="115">
        <v>0</v>
      </c>
      <c r="DG296" s="116">
        <f t="shared" si="894"/>
        <v>0</v>
      </c>
      <c r="DH296" s="115"/>
      <c r="DI296" s="116">
        <f t="shared" si="895"/>
        <v>0</v>
      </c>
      <c r="DJ296" s="115"/>
      <c r="DK296" s="124">
        <f t="shared" si="896"/>
        <v>0</v>
      </c>
      <c r="DL296" s="124"/>
      <c r="DM296" s="124"/>
      <c r="DN296" s="116">
        <f t="shared" si="897"/>
        <v>24</v>
      </c>
      <c r="DO296" s="116">
        <f t="shared" si="897"/>
        <v>1944721.5309199998</v>
      </c>
    </row>
    <row r="297" spans="1:119" s="37" customFormat="1" ht="30" customHeight="1" x14ac:dyDescent="0.25">
      <c r="A297" s="89"/>
      <c r="B297" s="109">
        <v>242</v>
      </c>
      <c r="C297" s="110" t="s">
        <v>685</v>
      </c>
      <c r="D297" s="152" t="s">
        <v>686</v>
      </c>
      <c r="E297" s="93">
        <v>24257</v>
      </c>
      <c r="F297" s="112">
        <v>3.97</v>
      </c>
      <c r="G297" s="131">
        <v>1</v>
      </c>
      <c r="H297" s="101"/>
      <c r="I297" s="101"/>
      <c r="J297" s="101"/>
      <c r="K297" s="65"/>
      <c r="L297" s="113">
        <v>1.4</v>
      </c>
      <c r="M297" s="113">
        <v>1.68</v>
      </c>
      <c r="N297" s="113">
        <v>2.23</v>
      </c>
      <c r="O297" s="114">
        <v>2.57</v>
      </c>
      <c r="P297" s="115">
        <v>0</v>
      </c>
      <c r="Q297" s="116">
        <f t="shared" si="850"/>
        <v>0</v>
      </c>
      <c r="R297" s="138">
        <v>0</v>
      </c>
      <c r="S297" s="115">
        <f t="shared" si="851"/>
        <v>0</v>
      </c>
      <c r="T297" s="115"/>
      <c r="U297" s="116">
        <f t="shared" si="852"/>
        <v>0</v>
      </c>
      <c r="V297" s="115"/>
      <c r="W297" s="116">
        <f t="shared" si="853"/>
        <v>0</v>
      </c>
      <c r="X297" s="115">
        <v>0</v>
      </c>
      <c r="Y297" s="116">
        <f t="shared" si="854"/>
        <v>0</v>
      </c>
      <c r="Z297" s="116"/>
      <c r="AA297" s="116"/>
      <c r="AB297" s="115"/>
      <c r="AC297" s="116">
        <f t="shared" si="855"/>
        <v>0</v>
      </c>
      <c r="AD297" s="115"/>
      <c r="AE297" s="116"/>
      <c r="AF297" s="115"/>
      <c r="AG297" s="116">
        <f t="shared" si="856"/>
        <v>0</v>
      </c>
      <c r="AH297" s="115"/>
      <c r="AI297" s="116"/>
      <c r="AJ297" s="117"/>
      <c r="AK297" s="116">
        <f t="shared" si="857"/>
        <v>0</v>
      </c>
      <c r="AL297" s="115">
        <v>0</v>
      </c>
      <c r="AM297" s="116">
        <f t="shared" si="858"/>
        <v>0</v>
      </c>
      <c r="AN297" s="115">
        <v>0</v>
      </c>
      <c r="AO297" s="115">
        <f t="shared" si="859"/>
        <v>0</v>
      </c>
      <c r="AP297" s="115">
        <v>0</v>
      </c>
      <c r="AQ297" s="116">
        <f t="shared" si="860"/>
        <v>0</v>
      </c>
      <c r="AR297" s="123">
        <v>0</v>
      </c>
      <c r="AS297" s="116">
        <f t="shared" si="861"/>
        <v>0</v>
      </c>
      <c r="AT297" s="115">
        <v>0</v>
      </c>
      <c r="AU297" s="122">
        <f t="shared" si="862"/>
        <v>0</v>
      </c>
      <c r="AV297" s="115"/>
      <c r="AW297" s="116">
        <f t="shared" si="863"/>
        <v>0</v>
      </c>
      <c r="AX297" s="115"/>
      <c r="AY297" s="115">
        <f t="shared" si="864"/>
        <v>0</v>
      </c>
      <c r="AZ297" s="115"/>
      <c r="BA297" s="116">
        <f t="shared" si="865"/>
        <v>0</v>
      </c>
      <c r="BB297" s="115">
        <v>0</v>
      </c>
      <c r="BC297" s="116">
        <f t="shared" si="866"/>
        <v>0</v>
      </c>
      <c r="BD297" s="115">
        <v>0</v>
      </c>
      <c r="BE297" s="116">
        <f t="shared" si="867"/>
        <v>0</v>
      </c>
      <c r="BF297" s="115">
        <v>0</v>
      </c>
      <c r="BG297" s="116">
        <f t="shared" si="868"/>
        <v>0</v>
      </c>
      <c r="BH297" s="115"/>
      <c r="BI297" s="116">
        <f t="shared" si="869"/>
        <v>0</v>
      </c>
      <c r="BJ297" s="115">
        <v>0</v>
      </c>
      <c r="BK297" s="116">
        <f t="shared" si="870"/>
        <v>0</v>
      </c>
      <c r="BL297" s="115">
        <v>0</v>
      </c>
      <c r="BM297" s="116">
        <f t="shared" si="871"/>
        <v>0</v>
      </c>
      <c r="BN297" s="115">
        <v>0</v>
      </c>
      <c r="BO297" s="116">
        <f t="shared" si="872"/>
        <v>0</v>
      </c>
      <c r="BP297" s="115">
        <v>0</v>
      </c>
      <c r="BQ297" s="116">
        <f t="shared" si="873"/>
        <v>0</v>
      </c>
      <c r="BR297" s="115"/>
      <c r="BS297" s="116">
        <f t="shared" si="874"/>
        <v>0</v>
      </c>
      <c r="BT297" s="115">
        <v>0</v>
      </c>
      <c r="BU297" s="116">
        <f t="shared" si="875"/>
        <v>0</v>
      </c>
      <c r="BV297" s="115">
        <v>0</v>
      </c>
      <c r="BW297" s="124">
        <f t="shared" si="876"/>
        <v>0</v>
      </c>
      <c r="BX297" s="115">
        <v>0</v>
      </c>
      <c r="BY297" s="116">
        <f t="shared" si="877"/>
        <v>0</v>
      </c>
      <c r="BZ297" s="115">
        <v>0</v>
      </c>
      <c r="CA297" s="116">
        <f t="shared" si="878"/>
        <v>0</v>
      </c>
      <c r="CB297" s="115">
        <v>0</v>
      </c>
      <c r="CC297" s="116">
        <f t="shared" si="879"/>
        <v>0</v>
      </c>
      <c r="CD297" s="115">
        <v>0</v>
      </c>
      <c r="CE297" s="116">
        <f t="shared" si="880"/>
        <v>0</v>
      </c>
      <c r="CF297" s="115">
        <v>0</v>
      </c>
      <c r="CG297" s="116">
        <f t="shared" si="881"/>
        <v>0</v>
      </c>
      <c r="CH297" s="115"/>
      <c r="CI297" s="116">
        <f t="shared" si="882"/>
        <v>0</v>
      </c>
      <c r="CJ297" s="115"/>
      <c r="CK297" s="116">
        <f t="shared" si="883"/>
        <v>0</v>
      </c>
      <c r="CL297" s="115"/>
      <c r="CM297" s="116">
        <f t="shared" si="884"/>
        <v>0</v>
      </c>
      <c r="CN297" s="115">
        <v>0</v>
      </c>
      <c r="CO297" s="116">
        <f t="shared" si="885"/>
        <v>0</v>
      </c>
      <c r="CP297" s="115"/>
      <c r="CQ297" s="116">
        <f t="shared" si="886"/>
        <v>0</v>
      </c>
      <c r="CR297" s="115">
        <v>0</v>
      </c>
      <c r="CS297" s="116">
        <f t="shared" si="887"/>
        <v>0</v>
      </c>
      <c r="CT297" s="115">
        <v>0</v>
      </c>
      <c r="CU297" s="116">
        <f t="shared" si="888"/>
        <v>0</v>
      </c>
      <c r="CV297" s="115">
        <v>0</v>
      </c>
      <c r="CW297" s="116">
        <f t="shared" si="889"/>
        <v>0</v>
      </c>
      <c r="CX297" s="123">
        <v>0</v>
      </c>
      <c r="CY297" s="115">
        <f t="shared" si="890"/>
        <v>0</v>
      </c>
      <c r="CZ297" s="115">
        <v>0</v>
      </c>
      <c r="DA297" s="124">
        <f t="shared" si="891"/>
        <v>0</v>
      </c>
      <c r="DB297" s="115">
        <v>0</v>
      </c>
      <c r="DC297" s="116">
        <f t="shared" si="892"/>
        <v>0</v>
      </c>
      <c r="DD297" s="125"/>
      <c r="DE297" s="115">
        <f t="shared" si="893"/>
        <v>0</v>
      </c>
      <c r="DF297" s="115">
        <v>0</v>
      </c>
      <c r="DG297" s="116">
        <f t="shared" si="894"/>
        <v>0</v>
      </c>
      <c r="DH297" s="115"/>
      <c r="DI297" s="116">
        <f t="shared" si="895"/>
        <v>0</v>
      </c>
      <c r="DJ297" s="115"/>
      <c r="DK297" s="124">
        <f t="shared" si="896"/>
        <v>0</v>
      </c>
      <c r="DL297" s="124"/>
      <c r="DM297" s="124"/>
      <c r="DN297" s="116">
        <f t="shared" si="897"/>
        <v>0</v>
      </c>
      <c r="DO297" s="116">
        <f t="shared" si="897"/>
        <v>0</v>
      </c>
    </row>
    <row r="298" spans="1:119" s="129" customFormat="1" ht="30" customHeight="1" x14ac:dyDescent="0.25">
      <c r="A298" s="89"/>
      <c r="B298" s="109">
        <v>243</v>
      </c>
      <c r="C298" s="110" t="s">
        <v>687</v>
      </c>
      <c r="D298" s="152" t="s">
        <v>688</v>
      </c>
      <c r="E298" s="93">
        <v>24257</v>
      </c>
      <c r="F298" s="112">
        <v>4.3099999999999996</v>
      </c>
      <c r="G298" s="195">
        <v>0.8</v>
      </c>
      <c r="H298" s="191"/>
      <c r="I298" s="191"/>
      <c r="J298" s="191"/>
      <c r="K298" s="65"/>
      <c r="L298" s="113">
        <v>1.4</v>
      </c>
      <c r="M298" s="113">
        <v>1.68</v>
      </c>
      <c r="N298" s="113">
        <v>2.23</v>
      </c>
      <c r="O298" s="114">
        <v>2.57</v>
      </c>
      <c r="P298" s="115">
        <v>27</v>
      </c>
      <c r="Q298" s="116">
        <f t="shared" si="850"/>
        <v>3477673.6948799998</v>
      </c>
      <c r="R298" s="138">
        <v>85</v>
      </c>
      <c r="S298" s="115">
        <f t="shared" si="851"/>
        <v>10948232.0024</v>
      </c>
      <c r="T298" s="115"/>
      <c r="U298" s="116">
        <f t="shared" si="852"/>
        <v>0</v>
      </c>
      <c r="V298" s="115"/>
      <c r="W298" s="116">
        <f t="shared" si="853"/>
        <v>0</v>
      </c>
      <c r="X298" s="115">
        <v>0</v>
      </c>
      <c r="Y298" s="116">
        <f t="shared" si="854"/>
        <v>0</v>
      </c>
      <c r="Z298" s="116"/>
      <c r="AA298" s="116"/>
      <c r="AB298" s="115"/>
      <c r="AC298" s="116">
        <f t="shared" si="855"/>
        <v>0</v>
      </c>
      <c r="AD298" s="115"/>
      <c r="AE298" s="116"/>
      <c r="AF298" s="115">
        <v>3</v>
      </c>
      <c r="AG298" s="116">
        <f t="shared" si="856"/>
        <v>386408.18831999996</v>
      </c>
      <c r="AH298" s="115"/>
      <c r="AI298" s="116"/>
      <c r="AJ298" s="117"/>
      <c r="AK298" s="116">
        <f t="shared" si="857"/>
        <v>0</v>
      </c>
      <c r="AL298" s="115">
        <v>0</v>
      </c>
      <c r="AM298" s="116">
        <f t="shared" si="858"/>
        <v>0</v>
      </c>
      <c r="AN298" s="115">
        <v>0</v>
      </c>
      <c r="AO298" s="115">
        <f t="shared" si="859"/>
        <v>0</v>
      </c>
      <c r="AP298" s="115">
        <v>5</v>
      </c>
      <c r="AQ298" s="116">
        <f t="shared" si="860"/>
        <v>772816.37664000003</v>
      </c>
      <c r="AR298" s="123"/>
      <c r="AS298" s="116">
        <f t="shared" si="861"/>
        <v>0</v>
      </c>
      <c r="AT298" s="115">
        <v>0</v>
      </c>
      <c r="AU298" s="122">
        <f t="shared" si="862"/>
        <v>0</v>
      </c>
      <c r="AV298" s="115"/>
      <c r="AW298" s="116">
        <f t="shared" si="863"/>
        <v>0</v>
      </c>
      <c r="AX298" s="115"/>
      <c r="AY298" s="115">
        <f t="shared" si="864"/>
        <v>0</v>
      </c>
      <c r="AZ298" s="115"/>
      <c r="BA298" s="116">
        <f t="shared" si="865"/>
        <v>0</v>
      </c>
      <c r="BB298" s="115">
        <v>0</v>
      </c>
      <c r="BC298" s="116">
        <f t="shared" si="866"/>
        <v>0</v>
      </c>
      <c r="BD298" s="115">
        <v>0</v>
      </c>
      <c r="BE298" s="116">
        <f t="shared" si="867"/>
        <v>0</v>
      </c>
      <c r="BF298" s="115">
        <v>0</v>
      </c>
      <c r="BG298" s="116">
        <f t="shared" si="868"/>
        <v>0</v>
      </c>
      <c r="BH298" s="115"/>
      <c r="BI298" s="116">
        <f t="shared" si="869"/>
        <v>0</v>
      </c>
      <c r="BJ298" s="115">
        <v>0</v>
      </c>
      <c r="BK298" s="116">
        <f t="shared" si="870"/>
        <v>0</v>
      </c>
      <c r="BL298" s="115">
        <v>0</v>
      </c>
      <c r="BM298" s="116">
        <f t="shared" si="871"/>
        <v>0</v>
      </c>
      <c r="BN298" s="115">
        <v>0</v>
      </c>
      <c r="BO298" s="116">
        <f t="shared" si="872"/>
        <v>0</v>
      </c>
      <c r="BP298" s="115">
        <v>0</v>
      </c>
      <c r="BQ298" s="116">
        <f t="shared" si="873"/>
        <v>0</v>
      </c>
      <c r="BR298" s="115"/>
      <c r="BS298" s="116">
        <f t="shared" si="874"/>
        <v>0</v>
      </c>
      <c r="BT298" s="115">
        <v>0</v>
      </c>
      <c r="BU298" s="116">
        <f t="shared" si="875"/>
        <v>0</v>
      </c>
      <c r="BV298" s="115">
        <v>0</v>
      </c>
      <c r="BW298" s="124">
        <f t="shared" si="876"/>
        <v>0</v>
      </c>
      <c r="BX298" s="115">
        <v>0</v>
      </c>
      <c r="BY298" s="116">
        <f t="shared" si="877"/>
        <v>0</v>
      </c>
      <c r="BZ298" s="115">
        <v>0</v>
      </c>
      <c r="CA298" s="116">
        <f t="shared" si="878"/>
        <v>0</v>
      </c>
      <c r="CB298" s="115">
        <v>0</v>
      </c>
      <c r="CC298" s="116">
        <f t="shared" si="879"/>
        <v>0</v>
      </c>
      <c r="CD298" s="115">
        <v>0</v>
      </c>
      <c r="CE298" s="116">
        <f t="shared" si="880"/>
        <v>0</v>
      </c>
      <c r="CF298" s="115">
        <v>0</v>
      </c>
      <c r="CG298" s="116">
        <f t="shared" si="881"/>
        <v>0</v>
      </c>
      <c r="CH298" s="115"/>
      <c r="CI298" s="116">
        <f t="shared" si="882"/>
        <v>0</v>
      </c>
      <c r="CJ298" s="115"/>
      <c r="CK298" s="116">
        <f t="shared" si="883"/>
        <v>0</v>
      </c>
      <c r="CL298" s="115"/>
      <c r="CM298" s="116">
        <f t="shared" si="884"/>
        <v>0</v>
      </c>
      <c r="CN298" s="115">
        <v>0</v>
      </c>
      <c r="CO298" s="116">
        <f t="shared" si="885"/>
        <v>0</v>
      </c>
      <c r="CP298" s="115"/>
      <c r="CQ298" s="116">
        <f t="shared" si="886"/>
        <v>0</v>
      </c>
      <c r="CR298" s="115">
        <v>0</v>
      </c>
      <c r="CS298" s="116">
        <f t="shared" si="887"/>
        <v>0</v>
      </c>
      <c r="CT298" s="115">
        <v>0</v>
      </c>
      <c r="CU298" s="116">
        <f t="shared" si="888"/>
        <v>0</v>
      </c>
      <c r="CV298" s="115">
        <v>0</v>
      </c>
      <c r="CW298" s="116">
        <f t="shared" si="889"/>
        <v>0</v>
      </c>
      <c r="CX298" s="123"/>
      <c r="CY298" s="115">
        <f t="shared" si="890"/>
        <v>0</v>
      </c>
      <c r="CZ298" s="115">
        <v>0</v>
      </c>
      <c r="DA298" s="124">
        <f t="shared" si="891"/>
        <v>0</v>
      </c>
      <c r="DB298" s="115">
        <v>0</v>
      </c>
      <c r="DC298" s="116">
        <f t="shared" si="892"/>
        <v>0</v>
      </c>
      <c r="DD298" s="125"/>
      <c r="DE298" s="115">
        <f t="shared" si="893"/>
        <v>0</v>
      </c>
      <c r="DF298" s="115">
        <v>0</v>
      </c>
      <c r="DG298" s="116">
        <f t="shared" si="894"/>
        <v>0</v>
      </c>
      <c r="DH298" s="115"/>
      <c r="DI298" s="116">
        <f t="shared" si="895"/>
        <v>0</v>
      </c>
      <c r="DJ298" s="115"/>
      <c r="DK298" s="124">
        <f t="shared" si="896"/>
        <v>0</v>
      </c>
      <c r="DL298" s="124"/>
      <c r="DM298" s="116">
        <f>(DL298*$E298*$F298*$G298*$DM$13)</f>
        <v>0</v>
      </c>
      <c r="DN298" s="116">
        <f t="shared" si="897"/>
        <v>120</v>
      </c>
      <c r="DO298" s="116">
        <f t="shared" si="897"/>
        <v>15585130.262239998</v>
      </c>
    </row>
    <row r="299" spans="1:119" s="129" customFormat="1" ht="15.75" customHeight="1" x14ac:dyDescent="0.25">
      <c r="A299" s="89"/>
      <c r="B299" s="109">
        <v>244</v>
      </c>
      <c r="C299" s="110" t="s">
        <v>689</v>
      </c>
      <c r="D299" s="152" t="s">
        <v>690</v>
      </c>
      <c r="E299" s="93">
        <v>24257</v>
      </c>
      <c r="F299" s="131">
        <v>1.2</v>
      </c>
      <c r="G299" s="131">
        <v>1</v>
      </c>
      <c r="H299" s="101"/>
      <c r="I299" s="101"/>
      <c r="J299" s="101"/>
      <c r="K299" s="65"/>
      <c r="L299" s="113">
        <v>1.4</v>
      </c>
      <c r="M299" s="113">
        <v>1.68</v>
      </c>
      <c r="N299" s="113">
        <v>2.23</v>
      </c>
      <c r="O299" s="114">
        <v>2.57</v>
      </c>
      <c r="P299" s="115">
        <v>6</v>
      </c>
      <c r="Q299" s="116">
        <f t="shared" si="850"/>
        <v>268961.61599999998</v>
      </c>
      <c r="R299" s="138">
        <v>1</v>
      </c>
      <c r="S299" s="115">
        <f t="shared" si="851"/>
        <v>44826.935999999994</v>
      </c>
      <c r="T299" s="115"/>
      <c r="U299" s="116">
        <f t="shared" si="852"/>
        <v>0</v>
      </c>
      <c r="V299" s="115"/>
      <c r="W299" s="116">
        <f t="shared" si="853"/>
        <v>0</v>
      </c>
      <c r="X299" s="115">
        <v>0</v>
      </c>
      <c r="Y299" s="116">
        <f t="shared" si="854"/>
        <v>0</v>
      </c>
      <c r="Z299" s="116"/>
      <c r="AA299" s="116"/>
      <c r="AB299" s="115"/>
      <c r="AC299" s="116">
        <f t="shared" si="855"/>
        <v>0</v>
      </c>
      <c r="AD299" s="115"/>
      <c r="AE299" s="116"/>
      <c r="AF299" s="115">
        <v>2</v>
      </c>
      <c r="AG299" s="116">
        <f t="shared" si="856"/>
        <v>89653.871999999988</v>
      </c>
      <c r="AH299" s="115"/>
      <c r="AI299" s="116"/>
      <c r="AJ299" s="115">
        <v>1</v>
      </c>
      <c r="AK299" s="116">
        <f t="shared" si="857"/>
        <v>44826.935999999994</v>
      </c>
      <c r="AL299" s="115">
        <v>1</v>
      </c>
      <c r="AM299" s="116">
        <f t="shared" si="858"/>
        <v>44826.935999999994</v>
      </c>
      <c r="AN299" s="115">
        <v>0</v>
      </c>
      <c r="AO299" s="115">
        <f t="shared" si="859"/>
        <v>0</v>
      </c>
      <c r="AP299" s="115">
        <v>4</v>
      </c>
      <c r="AQ299" s="116">
        <f t="shared" si="860"/>
        <v>215169.2928</v>
      </c>
      <c r="AR299" s="123">
        <v>7</v>
      </c>
      <c r="AS299" s="116">
        <f t="shared" si="861"/>
        <v>479240.69759999996</v>
      </c>
      <c r="AT299" s="115">
        <v>0</v>
      </c>
      <c r="AU299" s="122">
        <f t="shared" si="862"/>
        <v>0</v>
      </c>
      <c r="AV299" s="115"/>
      <c r="AW299" s="116">
        <f t="shared" si="863"/>
        <v>0</v>
      </c>
      <c r="AX299" s="115">
        <v>0</v>
      </c>
      <c r="AY299" s="115">
        <f t="shared" si="864"/>
        <v>0</v>
      </c>
      <c r="AZ299" s="115"/>
      <c r="BA299" s="116">
        <f t="shared" si="865"/>
        <v>0</v>
      </c>
      <c r="BB299" s="115">
        <v>0</v>
      </c>
      <c r="BC299" s="116">
        <f t="shared" si="866"/>
        <v>0</v>
      </c>
      <c r="BD299" s="115">
        <v>0</v>
      </c>
      <c r="BE299" s="116">
        <f t="shared" si="867"/>
        <v>0</v>
      </c>
      <c r="BF299" s="115">
        <v>0</v>
      </c>
      <c r="BG299" s="116">
        <f t="shared" si="868"/>
        <v>0</v>
      </c>
      <c r="BH299" s="115"/>
      <c r="BI299" s="116">
        <f t="shared" si="869"/>
        <v>0</v>
      </c>
      <c r="BJ299" s="115">
        <v>0</v>
      </c>
      <c r="BK299" s="116">
        <f t="shared" si="870"/>
        <v>0</v>
      </c>
      <c r="BL299" s="115">
        <v>0</v>
      </c>
      <c r="BM299" s="116">
        <f t="shared" si="871"/>
        <v>0</v>
      </c>
      <c r="BN299" s="115">
        <v>0</v>
      </c>
      <c r="BO299" s="116">
        <f t="shared" si="872"/>
        <v>0</v>
      </c>
      <c r="BP299" s="115">
        <v>5</v>
      </c>
      <c r="BQ299" s="116">
        <f t="shared" si="873"/>
        <v>244510.56</v>
      </c>
      <c r="BR299" s="115"/>
      <c r="BS299" s="116">
        <f t="shared" si="874"/>
        <v>0</v>
      </c>
      <c r="BT299" s="115">
        <v>0</v>
      </c>
      <c r="BU299" s="116">
        <f t="shared" si="875"/>
        <v>0</v>
      </c>
      <c r="BV299" s="115">
        <v>0</v>
      </c>
      <c r="BW299" s="124">
        <f t="shared" si="876"/>
        <v>0</v>
      </c>
      <c r="BX299" s="115">
        <v>0</v>
      </c>
      <c r="BY299" s="116">
        <f t="shared" si="877"/>
        <v>0</v>
      </c>
      <c r="BZ299" s="115">
        <v>0</v>
      </c>
      <c r="CA299" s="116">
        <f t="shared" si="878"/>
        <v>0</v>
      </c>
      <c r="CB299" s="115">
        <v>0</v>
      </c>
      <c r="CC299" s="116">
        <f t="shared" si="879"/>
        <v>0</v>
      </c>
      <c r="CD299" s="115">
        <v>0</v>
      </c>
      <c r="CE299" s="116">
        <f t="shared" si="880"/>
        <v>0</v>
      </c>
      <c r="CF299" s="115">
        <v>0</v>
      </c>
      <c r="CG299" s="116">
        <f t="shared" si="881"/>
        <v>0</v>
      </c>
      <c r="CH299" s="115"/>
      <c r="CI299" s="116">
        <f t="shared" si="882"/>
        <v>0</v>
      </c>
      <c r="CJ299" s="115"/>
      <c r="CK299" s="116">
        <f t="shared" si="883"/>
        <v>0</v>
      </c>
      <c r="CL299" s="115"/>
      <c r="CM299" s="116">
        <f t="shared" si="884"/>
        <v>0</v>
      </c>
      <c r="CN299" s="115">
        <v>0</v>
      </c>
      <c r="CO299" s="116">
        <f t="shared" si="885"/>
        <v>0</v>
      </c>
      <c r="CP299" s="115"/>
      <c r="CQ299" s="116">
        <f t="shared" si="886"/>
        <v>0</v>
      </c>
      <c r="CR299" s="115">
        <v>0</v>
      </c>
      <c r="CS299" s="116">
        <f t="shared" si="887"/>
        <v>0</v>
      </c>
      <c r="CT299" s="115">
        <v>2</v>
      </c>
      <c r="CU299" s="116">
        <f t="shared" si="888"/>
        <v>97804.223999999987</v>
      </c>
      <c r="CV299" s="115">
        <v>0</v>
      </c>
      <c r="CW299" s="116">
        <f t="shared" si="889"/>
        <v>0</v>
      </c>
      <c r="CX299" s="123"/>
      <c r="CY299" s="115">
        <f t="shared" si="890"/>
        <v>0</v>
      </c>
      <c r="CZ299" s="115">
        <v>0</v>
      </c>
      <c r="DA299" s="124">
        <f t="shared" si="891"/>
        <v>0</v>
      </c>
      <c r="DB299" s="115"/>
      <c r="DC299" s="116">
        <f t="shared" si="892"/>
        <v>0</v>
      </c>
      <c r="DD299" s="125"/>
      <c r="DE299" s="115">
        <f t="shared" si="893"/>
        <v>0</v>
      </c>
      <c r="DF299" s="115">
        <v>0</v>
      </c>
      <c r="DG299" s="116">
        <f t="shared" si="894"/>
        <v>0</v>
      </c>
      <c r="DH299" s="115"/>
      <c r="DI299" s="116">
        <f t="shared" si="895"/>
        <v>0</v>
      </c>
      <c r="DJ299" s="115"/>
      <c r="DK299" s="124">
        <f t="shared" si="896"/>
        <v>0</v>
      </c>
      <c r="DL299" s="124"/>
      <c r="DM299" s="124"/>
      <c r="DN299" s="116">
        <f t="shared" si="897"/>
        <v>29</v>
      </c>
      <c r="DO299" s="116">
        <f t="shared" si="897"/>
        <v>1529821.0703999999</v>
      </c>
    </row>
    <row r="300" spans="1:119" s="129" customFormat="1" ht="18.75" customHeight="1" x14ac:dyDescent="0.25">
      <c r="A300" s="89"/>
      <c r="B300" s="109">
        <v>245</v>
      </c>
      <c r="C300" s="110" t="s">
        <v>691</v>
      </c>
      <c r="D300" s="152" t="s">
        <v>692</v>
      </c>
      <c r="E300" s="93">
        <v>24257</v>
      </c>
      <c r="F300" s="112">
        <v>2.37</v>
      </c>
      <c r="G300" s="195">
        <v>0.9</v>
      </c>
      <c r="H300" s="191"/>
      <c r="I300" s="191"/>
      <c r="J300" s="191"/>
      <c r="K300" s="65"/>
      <c r="L300" s="113">
        <v>1.4</v>
      </c>
      <c r="M300" s="113">
        <v>1.68</v>
      </c>
      <c r="N300" s="113">
        <v>2.23</v>
      </c>
      <c r="O300" s="114">
        <v>2.57</v>
      </c>
      <c r="P300" s="138">
        <v>222</v>
      </c>
      <c r="Q300" s="116">
        <f t="shared" si="850"/>
        <v>17688933.080280002</v>
      </c>
      <c r="R300" s="138">
        <v>1</v>
      </c>
      <c r="S300" s="115">
        <f t="shared" si="851"/>
        <v>79679.878740000015</v>
      </c>
      <c r="T300" s="115">
        <v>1</v>
      </c>
      <c r="U300" s="116">
        <f t="shared" si="852"/>
        <v>89169.027935400009</v>
      </c>
      <c r="V300" s="115"/>
      <c r="W300" s="116">
        <f t="shared" si="853"/>
        <v>0</v>
      </c>
      <c r="X300" s="115">
        <v>0</v>
      </c>
      <c r="Y300" s="116">
        <f t="shared" si="854"/>
        <v>0</v>
      </c>
      <c r="Z300" s="116"/>
      <c r="AA300" s="116"/>
      <c r="AB300" s="115"/>
      <c r="AC300" s="116">
        <f t="shared" si="855"/>
        <v>0</v>
      </c>
      <c r="AD300" s="115"/>
      <c r="AE300" s="116"/>
      <c r="AF300" s="115">
        <v>76</v>
      </c>
      <c r="AG300" s="116">
        <f t="shared" si="856"/>
        <v>6055670.7842399999</v>
      </c>
      <c r="AH300" s="115"/>
      <c r="AI300" s="116"/>
      <c r="AJ300" s="115"/>
      <c r="AK300" s="116">
        <f t="shared" si="857"/>
        <v>0</v>
      </c>
      <c r="AL300" s="115">
        <v>1</v>
      </c>
      <c r="AM300" s="116">
        <f t="shared" si="858"/>
        <v>79679.878740000015</v>
      </c>
      <c r="AN300" s="115">
        <v>1</v>
      </c>
      <c r="AO300" s="115">
        <f t="shared" si="859"/>
        <v>79679.878740000015</v>
      </c>
      <c r="AP300" s="115">
        <v>10</v>
      </c>
      <c r="AQ300" s="116">
        <f t="shared" si="860"/>
        <v>956158.54488000018</v>
      </c>
      <c r="AR300" s="123">
        <f>1-1</f>
        <v>0</v>
      </c>
      <c r="AS300" s="116">
        <f t="shared" si="861"/>
        <v>0</v>
      </c>
      <c r="AT300" s="115">
        <v>4</v>
      </c>
      <c r="AU300" s="122">
        <f t="shared" si="862"/>
        <v>382463.41795200005</v>
      </c>
      <c r="AV300" s="115"/>
      <c r="AW300" s="116">
        <f t="shared" si="863"/>
        <v>0</v>
      </c>
      <c r="AX300" s="115"/>
      <c r="AY300" s="115">
        <f t="shared" si="864"/>
        <v>0</v>
      </c>
      <c r="AZ300" s="115"/>
      <c r="BA300" s="116">
        <f t="shared" si="865"/>
        <v>0</v>
      </c>
      <c r="BB300" s="115">
        <v>0</v>
      </c>
      <c r="BC300" s="116">
        <f t="shared" si="866"/>
        <v>0</v>
      </c>
      <c r="BD300" s="115">
        <v>0</v>
      </c>
      <c r="BE300" s="116">
        <f t="shared" si="867"/>
        <v>0</v>
      </c>
      <c r="BF300" s="115">
        <v>0</v>
      </c>
      <c r="BG300" s="116">
        <f t="shared" si="868"/>
        <v>0</v>
      </c>
      <c r="BH300" s="115"/>
      <c r="BI300" s="116">
        <f t="shared" si="869"/>
        <v>0</v>
      </c>
      <c r="BJ300" s="115">
        <f>68-48</f>
        <v>20</v>
      </c>
      <c r="BK300" s="116">
        <f t="shared" si="870"/>
        <v>1912317.0897600004</v>
      </c>
      <c r="BL300" s="115">
        <v>0</v>
      </c>
      <c r="BM300" s="116">
        <f t="shared" si="871"/>
        <v>0</v>
      </c>
      <c r="BN300" s="115">
        <v>0</v>
      </c>
      <c r="BO300" s="116">
        <f t="shared" si="872"/>
        <v>0</v>
      </c>
      <c r="BP300" s="115">
        <v>0</v>
      </c>
      <c r="BQ300" s="116">
        <f t="shared" si="873"/>
        <v>0</v>
      </c>
      <c r="BR300" s="115"/>
      <c r="BS300" s="116">
        <f t="shared" si="874"/>
        <v>0</v>
      </c>
      <c r="BT300" s="115">
        <v>0</v>
      </c>
      <c r="BU300" s="116">
        <f t="shared" si="875"/>
        <v>0</v>
      </c>
      <c r="BV300" s="115">
        <v>0</v>
      </c>
      <c r="BW300" s="124">
        <f t="shared" si="876"/>
        <v>0</v>
      </c>
      <c r="BX300" s="115">
        <v>0</v>
      </c>
      <c r="BY300" s="116">
        <f t="shared" si="877"/>
        <v>0</v>
      </c>
      <c r="BZ300" s="115">
        <v>0</v>
      </c>
      <c r="CA300" s="116">
        <f t="shared" si="878"/>
        <v>0</v>
      </c>
      <c r="CB300" s="115"/>
      <c r="CC300" s="116">
        <f t="shared" si="879"/>
        <v>0</v>
      </c>
      <c r="CD300" s="115">
        <v>0</v>
      </c>
      <c r="CE300" s="116">
        <f t="shared" si="880"/>
        <v>0</v>
      </c>
      <c r="CF300" s="115">
        <v>0</v>
      </c>
      <c r="CG300" s="116">
        <f t="shared" si="881"/>
        <v>0</v>
      </c>
      <c r="CH300" s="115"/>
      <c r="CI300" s="116">
        <f t="shared" si="882"/>
        <v>0</v>
      </c>
      <c r="CJ300" s="115"/>
      <c r="CK300" s="116">
        <f t="shared" si="883"/>
        <v>0</v>
      </c>
      <c r="CL300" s="115"/>
      <c r="CM300" s="116">
        <f t="shared" si="884"/>
        <v>0</v>
      </c>
      <c r="CN300" s="115">
        <v>0</v>
      </c>
      <c r="CO300" s="116">
        <f t="shared" si="885"/>
        <v>0</v>
      </c>
      <c r="CP300" s="115"/>
      <c r="CQ300" s="116">
        <f t="shared" si="886"/>
        <v>0</v>
      </c>
      <c r="CR300" s="115">
        <v>6</v>
      </c>
      <c r="CS300" s="116">
        <f t="shared" si="887"/>
        <v>521541.02448000008</v>
      </c>
      <c r="CT300" s="115">
        <v>1</v>
      </c>
      <c r="CU300" s="116">
        <f t="shared" si="888"/>
        <v>86923.504079999999</v>
      </c>
      <c r="CV300" s="115">
        <v>0</v>
      </c>
      <c r="CW300" s="116">
        <f t="shared" si="889"/>
        <v>0</v>
      </c>
      <c r="CX300" s="123"/>
      <c r="CY300" s="115">
        <f t="shared" si="890"/>
        <v>0</v>
      </c>
      <c r="CZ300" s="115">
        <v>0</v>
      </c>
      <c r="DA300" s="124">
        <f t="shared" si="891"/>
        <v>0</v>
      </c>
      <c r="DB300" s="115"/>
      <c r="DC300" s="116">
        <f t="shared" si="892"/>
        <v>0</v>
      </c>
      <c r="DD300" s="125"/>
      <c r="DE300" s="115">
        <f t="shared" si="893"/>
        <v>0</v>
      </c>
      <c r="DF300" s="115">
        <v>0</v>
      </c>
      <c r="DG300" s="116">
        <f t="shared" si="894"/>
        <v>0</v>
      </c>
      <c r="DH300" s="115"/>
      <c r="DI300" s="116">
        <f t="shared" si="895"/>
        <v>0</v>
      </c>
      <c r="DJ300" s="115"/>
      <c r="DK300" s="124">
        <f t="shared" si="896"/>
        <v>0</v>
      </c>
      <c r="DL300" s="124"/>
      <c r="DM300" s="116">
        <f>(DL300*$E300*$F300*$G300*$DM$13)</f>
        <v>0</v>
      </c>
      <c r="DN300" s="116">
        <f t="shared" si="897"/>
        <v>343</v>
      </c>
      <c r="DO300" s="116">
        <f t="shared" si="897"/>
        <v>27932216.10982741</v>
      </c>
    </row>
    <row r="301" spans="1:119" s="37" customFormat="1" ht="18.75" customHeight="1" x14ac:dyDescent="0.25">
      <c r="A301" s="89"/>
      <c r="B301" s="109">
        <v>246</v>
      </c>
      <c r="C301" s="110" t="s">
        <v>693</v>
      </c>
      <c r="D301" s="152" t="s">
        <v>694</v>
      </c>
      <c r="E301" s="93">
        <v>24257</v>
      </c>
      <c r="F301" s="112">
        <v>4.13</v>
      </c>
      <c r="G301" s="195">
        <v>0.8</v>
      </c>
      <c r="H301" s="191"/>
      <c r="I301" s="191"/>
      <c r="J301" s="191"/>
      <c r="K301" s="65"/>
      <c r="L301" s="113">
        <v>1.4</v>
      </c>
      <c r="M301" s="113">
        <v>1.68</v>
      </c>
      <c r="N301" s="113">
        <v>2.23</v>
      </c>
      <c r="O301" s="114">
        <v>2.57</v>
      </c>
      <c r="P301" s="138">
        <v>164</v>
      </c>
      <c r="Q301" s="116">
        <f t="shared" si="850"/>
        <v>20241453.527680002</v>
      </c>
      <c r="R301" s="138">
        <v>5</v>
      </c>
      <c r="S301" s="115">
        <f t="shared" si="851"/>
        <v>617117.48560000001</v>
      </c>
      <c r="T301" s="115"/>
      <c r="U301" s="116">
        <f t="shared" si="852"/>
        <v>0</v>
      </c>
      <c r="V301" s="115"/>
      <c r="W301" s="116">
        <f t="shared" si="853"/>
        <v>0</v>
      </c>
      <c r="X301" s="115">
        <v>0</v>
      </c>
      <c r="Y301" s="116">
        <f t="shared" si="854"/>
        <v>0</v>
      </c>
      <c r="Z301" s="116"/>
      <c r="AA301" s="116"/>
      <c r="AB301" s="115"/>
      <c r="AC301" s="116">
        <f t="shared" si="855"/>
        <v>0</v>
      </c>
      <c r="AD301" s="115"/>
      <c r="AE301" s="116"/>
      <c r="AF301" s="115">
        <v>23</v>
      </c>
      <c r="AG301" s="116">
        <f t="shared" si="856"/>
        <v>2838740.4337600004</v>
      </c>
      <c r="AH301" s="115"/>
      <c r="AI301" s="116"/>
      <c r="AJ301" s="115"/>
      <c r="AK301" s="116">
        <f t="shared" si="857"/>
        <v>0</v>
      </c>
      <c r="AL301" s="115">
        <v>0</v>
      </c>
      <c r="AM301" s="116">
        <f t="shared" si="858"/>
        <v>0</v>
      </c>
      <c r="AN301" s="115">
        <v>0</v>
      </c>
      <c r="AO301" s="115">
        <f t="shared" si="859"/>
        <v>0</v>
      </c>
      <c r="AP301" s="115">
        <v>3</v>
      </c>
      <c r="AQ301" s="116">
        <f t="shared" si="860"/>
        <v>444324.58963200002</v>
      </c>
      <c r="AR301" s="123"/>
      <c r="AS301" s="116">
        <f t="shared" si="861"/>
        <v>0</v>
      </c>
      <c r="AT301" s="115">
        <v>0</v>
      </c>
      <c r="AU301" s="122">
        <f t="shared" si="862"/>
        <v>0</v>
      </c>
      <c r="AV301" s="115"/>
      <c r="AW301" s="116">
        <f t="shared" si="863"/>
        <v>0</v>
      </c>
      <c r="AX301" s="115"/>
      <c r="AY301" s="115">
        <f t="shared" si="864"/>
        <v>0</v>
      </c>
      <c r="AZ301" s="115"/>
      <c r="BA301" s="116">
        <f t="shared" si="865"/>
        <v>0</v>
      </c>
      <c r="BB301" s="115">
        <v>0</v>
      </c>
      <c r="BC301" s="116">
        <f t="shared" si="866"/>
        <v>0</v>
      </c>
      <c r="BD301" s="115">
        <v>0</v>
      </c>
      <c r="BE301" s="116">
        <f t="shared" si="867"/>
        <v>0</v>
      </c>
      <c r="BF301" s="115">
        <v>0</v>
      </c>
      <c r="BG301" s="116">
        <f t="shared" si="868"/>
        <v>0</v>
      </c>
      <c r="BH301" s="115"/>
      <c r="BI301" s="116">
        <f t="shared" si="869"/>
        <v>0</v>
      </c>
      <c r="BJ301" s="115">
        <v>0</v>
      </c>
      <c r="BK301" s="116">
        <f t="shared" si="870"/>
        <v>0</v>
      </c>
      <c r="BL301" s="115">
        <v>0</v>
      </c>
      <c r="BM301" s="116">
        <f t="shared" si="871"/>
        <v>0</v>
      </c>
      <c r="BN301" s="115">
        <v>0</v>
      </c>
      <c r="BO301" s="116">
        <f t="shared" si="872"/>
        <v>0</v>
      </c>
      <c r="BP301" s="115">
        <v>0</v>
      </c>
      <c r="BQ301" s="116">
        <f t="shared" si="873"/>
        <v>0</v>
      </c>
      <c r="BR301" s="115"/>
      <c r="BS301" s="116">
        <f t="shared" si="874"/>
        <v>0</v>
      </c>
      <c r="BT301" s="115">
        <v>0</v>
      </c>
      <c r="BU301" s="116">
        <f t="shared" si="875"/>
        <v>0</v>
      </c>
      <c r="BV301" s="115">
        <v>0</v>
      </c>
      <c r="BW301" s="124">
        <f t="shared" si="876"/>
        <v>0</v>
      </c>
      <c r="BX301" s="115">
        <v>0</v>
      </c>
      <c r="BY301" s="116">
        <f t="shared" si="877"/>
        <v>0</v>
      </c>
      <c r="BZ301" s="115">
        <v>0</v>
      </c>
      <c r="CA301" s="116">
        <f t="shared" si="878"/>
        <v>0</v>
      </c>
      <c r="CB301" s="115">
        <v>0</v>
      </c>
      <c r="CC301" s="116">
        <f t="shared" si="879"/>
        <v>0</v>
      </c>
      <c r="CD301" s="115">
        <v>0</v>
      </c>
      <c r="CE301" s="116">
        <f t="shared" si="880"/>
        <v>0</v>
      </c>
      <c r="CF301" s="115">
        <v>0</v>
      </c>
      <c r="CG301" s="116">
        <f t="shared" si="881"/>
        <v>0</v>
      </c>
      <c r="CH301" s="115"/>
      <c r="CI301" s="116">
        <f t="shared" si="882"/>
        <v>0</v>
      </c>
      <c r="CJ301" s="115"/>
      <c r="CK301" s="116">
        <f t="shared" si="883"/>
        <v>0</v>
      </c>
      <c r="CL301" s="115"/>
      <c r="CM301" s="116">
        <f t="shared" si="884"/>
        <v>0</v>
      </c>
      <c r="CN301" s="115">
        <v>0</v>
      </c>
      <c r="CO301" s="116">
        <f t="shared" si="885"/>
        <v>0</v>
      </c>
      <c r="CP301" s="115"/>
      <c r="CQ301" s="116">
        <f t="shared" si="886"/>
        <v>0</v>
      </c>
      <c r="CR301" s="115">
        <v>0</v>
      </c>
      <c r="CS301" s="116">
        <f t="shared" si="887"/>
        <v>0</v>
      </c>
      <c r="CT301" s="115">
        <v>0</v>
      </c>
      <c r="CU301" s="116">
        <f t="shared" si="888"/>
        <v>0</v>
      </c>
      <c r="CV301" s="115">
        <v>0</v>
      </c>
      <c r="CW301" s="116">
        <f t="shared" si="889"/>
        <v>0</v>
      </c>
      <c r="CX301" s="123"/>
      <c r="CY301" s="115">
        <f t="shared" si="890"/>
        <v>0</v>
      </c>
      <c r="CZ301" s="115">
        <v>0</v>
      </c>
      <c r="DA301" s="124">
        <f t="shared" si="891"/>
        <v>0</v>
      </c>
      <c r="DB301" s="115">
        <v>0</v>
      </c>
      <c r="DC301" s="116">
        <f t="shared" si="892"/>
        <v>0</v>
      </c>
      <c r="DD301" s="125"/>
      <c r="DE301" s="115">
        <f t="shared" si="893"/>
        <v>0</v>
      </c>
      <c r="DF301" s="115">
        <v>0</v>
      </c>
      <c r="DG301" s="116">
        <f t="shared" si="894"/>
        <v>0</v>
      </c>
      <c r="DH301" s="115"/>
      <c r="DI301" s="116">
        <f t="shared" si="895"/>
        <v>0</v>
      </c>
      <c r="DJ301" s="115"/>
      <c r="DK301" s="124">
        <f t="shared" si="896"/>
        <v>0</v>
      </c>
      <c r="DL301" s="124"/>
      <c r="DM301" s="124"/>
      <c r="DN301" s="116">
        <f t="shared" si="897"/>
        <v>195</v>
      </c>
      <c r="DO301" s="116">
        <f t="shared" si="897"/>
        <v>24141636.036672</v>
      </c>
    </row>
    <row r="302" spans="1:119" s="37" customFormat="1" ht="18.75" customHeight="1" x14ac:dyDescent="0.25">
      <c r="A302" s="89"/>
      <c r="B302" s="109">
        <v>247</v>
      </c>
      <c r="C302" s="110" t="s">
        <v>695</v>
      </c>
      <c r="D302" s="152" t="s">
        <v>696</v>
      </c>
      <c r="E302" s="93">
        <v>24257</v>
      </c>
      <c r="F302" s="112">
        <v>6.08</v>
      </c>
      <c r="G302" s="195">
        <v>0.8</v>
      </c>
      <c r="H302" s="191"/>
      <c r="I302" s="191"/>
      <c r="J302" s="191"/>
      <c r="K302" s="65"/>
      <c r="L302" s="113">
        <v>1.4</v>
      </c>
      <c r="M302" s="113">
        <v>1.68</v>
      </c>
      <c r="N302" s="113">
        <v>2.23</v>
      </c>
      <c r="O302" s="114">
        <v>2.57</v>
      </c>
      <c r="P302" s="138">
        <v>45</v>
      </c>
      <c r="Q302" s="116">
        <f t="shared" si="850"/>
        <v>8176433.1263999995</v>
      </c>
      <c r="R302" s="138">
        <v>15</v>
      </c>
      <c r="S302" s="115">
        <f t="shared" si="851"/>
        <v>2725477.7088000001</v>
      </c>
      <c r="T302" s="115"/>
      <c r="U302" s="116">
        <f t="shared" si="852"/>
        <v>0</v>
      </c>
      <c r="V302" s="115"/>
      <c r="W302" s="116">
        <f t="shared" si="853"/>
        <v>0</v>
      </c>
      <c r="X302" s="115">
        <v>0</v>
      </c>
      <c r="Y302" s="116">
        <f t="shared" si="854"/>
        <v>0</v>
      </c>
      <c r="Z302" s="116"/>
      <c r="AA302" s="116"/>
      <c r="AB302" s="115"/>
      <c r="AC302" s="116">
        <f t="shared" si="855"/>
        <v>0</v>
      </c>
      <c r="AD302" s="115"/>
      <c r="AE302" s="116"/>
      <c r="AF302" s="115">
        <v>5</v>
      </c>
      <c r="AG302" s="116">
        <f t="shared" si="856"/>
        <v>908492.56960000016</v>
      </c>
      <c r="AH302" s="115"/>
      <c r="AI302" s="116"/>
      <c r="AJ302" s="117"/>
      <c r="AK302" s="116">
        <f t="shared" si="857"/>
        <v>0</v>
      </c>
      <c r="AL302" s="115">
        <v>0</v>
      </c>
      <c r="AM302" s="116">
        <f t="shared" si="858"/>
        <v>0</v>
      </c>
      <c r="AN302" s="115">
        <v>0</v>
      </c>
      <c r="AO302" s="115">
        <f t="shared" si="859"/>
        <v>0</v>
      </c>
      <c r="AP302" s="115">
        <v>0</v>
      </c>
      <c r="AQ302" s="116">
        <f t="shared" si="860"/>
        <v>0</v>
      </c>
      <c r="AR302" s="123"/>
      <c r="AS302" s="116">
        <f t="shared" si="861"/>
        <v>0</v>
      </c>
      <c r="AT302" s="115">
        <v>0</v>
      </c>
      <c r="AU302" s="122">
        <f t="shared" si="862"/>
        <v>0</v>
      </c>
      <c r="AV302" s="115"/>
      <c r="AW302" s="116">
        <f t="shared" si="863"/>
        <v>0</v>
      </c>
      <c r="AX302" s="115">
        <v>0</v>
      </c>
      <c r="AY302" s="115">
        <f t="shared" si="864"/>
        <v>0</v>
      </c>
      <c r="AZ302" s="115"/>
      <c r="BA302" s="116">
        <f t="shared" si="865"/>
        <v>0</v>
      </c>
      <c r="BB302" s="115"/>
      <c r="BC302" s="116">
        <f t="shared" si="866"/>
        <v>0</v>
      </c>
      <c r="BD302" s="115"/>
      <c r="BE302" s="116">
        <f t="shared" si="867"/>
        <v>0</v>
      </c>
      <c r="BF302" s="115"/>
      <c r="BG302" s="116">
        <f t="shared" si="868"/>
        <v>0</v>
      </c>
      <c r="BH302" s="115"/>
      <c r="BI302" s="116">
        <f t="shared" si="869"/>
        <v>0</v>
      </c>
      <c r="BJ302" s="115">
        <v>1</v>
      </c>
      <c r="BK302" s="116">
        <f t="shared" si="870"/>
        <v>218038.21670400002</v>
      </c>
      <c r="BL302" s="115"/>
      <c r="BM302" s="116">
        <f t="shared" si="871"/>
        <v>0</v>
      </c>
      <c r="BN302" s="115"/>
      <c r="BO302" s="116">
        <f t="shared" si="872"/>
        <v>0</v>
      </c>
      <c r="BP302" s="115">
        <v>0</v>
      </c>
      <c r="BQ302" s="116">
        <f t="shared" si="873"/>
        <v>0</v>
      </c>
      <c r="BR302" s="115"/>
      <c r="BS302" s="116">
        <f t="shared" si="874"/>
        <v>0</v>
      </c>
      <c r="BT302" s="115">
        <v>0</v>
      </c>
      <c r="BU302" s="116">
        <f t="shared" si="875"/>
        <v>0</v>
      </c>
      <c r="BV302" s="115">
        <v>0</v>
      </c>
      <c r="BW302" s="124">
        <f t="shared" si="876"/>
        <v>0</v>
      </c>
      <c r="BX302" s="115"/>
      <c r="BY302" s="116">
        <f t="shared" si="877"/>
        <v>0</v>
      </c>
      <c r="BZ302" s="115"/>
      <c r="CA302" s="116">
        <f t="shared" si="878"/>
        <v>0</v>
      </c>
      <c r="CB302" s="115"/>
      <c r="CC302" s="116">
        <f t="shared" si="879"/>
        <v>0</v>
      </c>
      <c r="CD302" s="115">
        <v>0</v>
      </c>
      <c r="CE302" s="116">
        <f t="shared" si="880"/>
        <v>0</v>
      </c>
      <c r="CF302" s="115"/>
      <c r="CG302" s="116">
        <f t="shared" si="881"/>
        <v>0</v>
      </c>
      <c r="CH302" s="115"/>
      <c r="CI302" s="116">
        <f t="shared" si="882"/>
        <v>0</v>
      </c>
      <c r="CJ302" s="115"/>
      <c r="CK302" s="116">
        <f t="shared" si="883"/>
        <v>0</v>
      </c>
      <c r="CL302" s="115"/>
      <c r="CM302" s="116">
        <f t="shared" si="884"/>
        <v>0</v>
      </c>
      <c r="CN302" s="115">
        <v>0</v>
      </c>
      <c r="CO302" s="116">
        <f t="shared" si="885"/>
        <v>0</v>
      </c>
      <c r="CP302" s="115"/>
      <c r="CQ302" s="116">
        <f t="shared" si="886"/>
        <v>0</v>
      </c>
      <c r="CR302" s="115">
        <v>0</v>
      </c>
      <c r="CS302" s="116">
        <f t="shared" si="887"/>
        <v>0</v>
      </c>
      <c r="CT302" s="115">
        <v>0</v>
      </c>
      <c r="CU302" s="116">
        <f t="shared" si="888"/>
        <v>0</v>
      </c>
      <c r="CV302" s="115"/>
      <c r="CW302" s="116">
        <f t="shared" si="889"/>
        <v>0</v>
      </c>
      <c r="CX302" s="123"/>
      <c r="CY302" s="115">
        <f t="shared" si="890"/>
        <v>0</v>
      </c>
      <c r="CZ302" s="115"/>
      <c r="DA302" s="124">
        <f t="shared" si="891"/>
        <v>0</v>
      </c>
      <c r="DB302" s="115"/>
      <c r="DC302" s="116">
        <f t="shared" si="892"/>
        <v>0</v>
      </c>
      <c r="DD302" s="125"/>
      <c r="DE302" s="115">
        <f t="shared" si="893"/>
        <v>0</v>
      </c>
      <c r="DF302" s="115">
        <v>2</v>
      </c>
      <c r="DG302" s="116">
        <f t="shared" si="894"/>
        <v>396433.12128000002</v>
      </c>
      <c r="DH302" s="115"/>
      <c r="DI302" s="116">
        <f t="shared" si="895"/>
        <v>0</v>
      </c>
      <c r="DJ302" s="115"/>
      <c r="DK302" s="124">
        <f t="shared" si="896"/>
        <v>0</v>
      </c>
      <c r="DL302" s="124"/>
      <c r="DM302" s="124"/>
      <c r="DN302" s="116">
        <f t="shared" si="897"/>
        <v>68</v>
      </c>
      <c r="DO302" s="116">
        <f t="shared" si="897"/>
        <v>12424874.742784001</v>
      </c>
    </row>
    <row r="303" spans="1:119" s="37" customFormat="1" ht="21.75" customHeight="1" x14ac:dyDescent="0.25">
      <c r="A303" s="89"/>
      <c r="B303" s="109">
        <v>248</v>
      </c>
      <c r="C303" s="110" t="s">
        <v>697</v>
      </c>
      <c r="D303" s="152" t="s">
        <v>698</v>
      </c>
      <c r="E303" s="93">
        <v>24257</v>
      </c>
      <c r="F303" s="112">
        <v>7.12</v>
      </c>
      <c r="G303" s="195">
        <v>0.8</v>
      </c>
      <c r="H303" s="191"/>
      <c r="I303" s="191"/>
      <c r="J303" s="191"/>
      <c r="K303" s="65"/>
      <c r="L303" s="113">
        <v>1.4</v>
      </c>
      <c r="M303" s="113">
        <v>1.68</v>
      </c>
      <c r="N303" s="113">
        <v>2.23</v>
      </c>
      <c r="O303" s="114">
        <v>2.57</v>
      </c>
      <c r="P303" s="138">
        <v>14</v>
      </c>
      <c r="Q303" s="116">
        <f t="shared" si="850"/>
        <v>2978899.3203200004</v>
      </c>
      <c r="R303" s="138">
        <v>15</v>
      </c>
      <c r="S303" s="115">
        <f t="shared" si="851"/>
        <v>3191677.8432</v>
      </c>
      <c r="T303" s="115"/>
      <c r="U303" s="116">
        <f t="shared" si="852"/>
        <v>0</v>
      </c>
      <c r="V303" s="115"/>
      <c r="W303" s="116">
        <f t="shared" si="853"/>
        <v>0</v>
      </c>
      <c r="X303" s="115"/>
      <c r="Y303" s="116">
        <f t="shared" si="854"/>
        <v>0</v>
      </c>
      <c r="Z303" s="116"/>
      <c r="AA303" s="116"/>
      <c r="AB303" s="115"/>
      <c r="AC303" s="116">
        <f t="shared" si="855"/>
        <v>0</v>
      </c>
      <c r="AD303" s="115"/>
      <c r="AE303" s="116"/>
      <c r="AF303" s="115">
        <v>5</v>
      </c>
      <c r="AG303" s="116">
        <f t="shared" si="856"/>
        <v>1063892.6144000001</v>
      </c>
      <c r="AH303" s="115"/>
      <c r="AI303" s="116"/>
      <c r="AJ303" s="117"/>
      <c r="AK303" s="116">
        <f t="shared" si="857"/>
        <v>0</v>
      </c>
      <c r="AL303" s="115">
        <v>0</v>
      </c>
      <c r="AM303" s="116">
        <f t="shared" si="858"/>
        <v>0</v>
      </c>
      <c r="AN303" s="115">
        <v>0</v>
      </c>
      <c r="AO303" s="115">
        <f t="shared" si="859"/>
        <v>0</v>
      </c>
      <c r="AP303" s="115">
        <v>10</v>
      </c>
      <c r="AQ303" s="116">
        <f t="shared" si="860"/>
        <v>2553342.2745600003</v>
      </c>
      <c r="AR303" s="123"/>
      <c r="AS303" s="116">
        <f t="shared" si="861"/>
        <v>0</v>
      </c>
      <c r="AT303" s="115">
        <v>0</v>
      </c>
      <c r="AU303" s="122">
        <f t="shared" si="862"/>
        <v>0</v>
      </c>
      <c r="AV303" s="115"/>
      <c r="AW303" s="116">
        <f t="shared" si="863"/>
        <v>0</v>
      </c>
      <c r="AX303" s="115">
        <v>0</v>
      </c>
      <c r="AY303" s="115">
        <f t="shared" si="864"/>
        <v>0</v>
      </c>
      <c r="AZ303" s="115"/>
      <c r="BA303" s="116">
        <f t="shared" si="865"/>
        <v>0</v>
      </c>
      <c r="BB303" s="115"/>
      <c r="BC303" s="116">
        <f t="shared" si="866"/>
        <v>0</v>
      </c>
      <c r="BD303" s="115"/>
      <c r="BE303" s="116">
        <f t="shared" si="867"/>
        <v>0</v>
      </c>
      <c r="BF303" s="115"/>
      <c r="BG303" s="116">
        <f t="shared" si="868"/>
        <v>0</v>
      </c>
      <c r="BH303" s="115"/>
      <c r="BI303" s="116">
        <f t="shared" si="869"/>
        <v>0</v>
      </c>
      <c r="BJ303" s="115">
        <v>7</v>
      </c>
      <c r="BK303" s="116">
        <f t="shared" si="870"/>
        <v>1787339.5921920005</v>
      </c>
      <c r="BL303" s="115"/>
      <c r="BM303" s="116">
        <f t="shared" si="871"/>
        <v>0</v>
      </c>
      <c r="BN303" s="115"/>
      <c r="BO303" s="116">
        <f t="shared" si="872"/>
        <v>0</v>
      </c>
      <c r="BP303" s="115">
        <v>0</v>
      </c>
      <c r="BQ303" s="116">
        <f t="shared" si="873"/>
        <v>0</v>
      </c>
      <c r="BR303" s="115"/>
      <c r="BS303" s="116">
        <f t="shared" si="874"/>
        <v>0</v>
      </c>
      <c r="BT303" s="115">
        <v>0</v>
      </c>
      <c r="BU303" s="116">
        <f t="shared" si="875"/>
        <v>0</v>
      </c>
      <c r="BV303" s="115">
        <v>0</v>
      </c>
      <c r="BW303" s="124">
        <f t="shared" si="876"/>
        <v>0</v>
      </c>
      <c r="BX303" s="115"/>
      <c r="BY303" s="116">
        <f t="shared" si="877"/>
        <v>0</v>
      </c>
      <c r="BZ303" s="115"/>
      <c r="CA303" s="116">
        <f t="shared" si="878"/>
        <v>0</v>
      </c>
      <c r="CB303" s="115"/>
      <c r="CC303" s="116">
        <f t="shared" si="879"/>
        <v>0</v>
      </c>
      <c r="CD303" s="115">
        <v>0</v>
      </c>
      <c r="CE303" s="116">
        <f t="shared" si="880"/>
        <v>0</v>
      </c>
      <c r="CF303" s="115"/>
      <c r="CG303" s="116">
        <f t="shared" si="881"/>
        <v>0</v>
      </c>
      <c r="CH303" s="115"/>
      <c r="CI303" s="116">
        <f t="shared" si="882"/>
        <v>0</v>
      </c>
      <c r="CJ303" s="115"/>
      <c r="CK303" s="116">
        <f t="shared" si="883"/>
        <v>0</v>
      </c>
      <c r="CL303" s="115"/>
      <c r="CM303" s="116">
        <f t="shared" si="884"/>
        <v>0</v>
      </c>
      <c r="CN303" s="115">
        <v>0</v>
      </c>
      <c r="CO303" s="116">
        <f t="shared" si="885"/>
        <v>0</v>
      </c>
      <c r="CP303" s="115"/>
      <c r="CQ303" s="116">
        <f t="shared" si="886"/>
        <v>0</v>
      </c>
      <c r="CR303" s="115">
        <v>0</v>
      </c>
      <c r="CS303" s="116">
        <f t="shared" si="887"/>
        <v>0</v>
      </c>
      <c r="CT303" s="115">
        <v>0</v>
      </c>
      <c r="CU303" s="116">
        <f t="shared" si="888"/>
        <v>0</v>
      </c>
      <c r="CV303" s="115"/>
      <c r="CW303" s="116">
        <f t="shared" si="889"/>
        <v>0</v>
      </c>
      <c r="CX303" s="123"/>
      <c r="CY303" s="115">
        <f t="shared" si="890"/>
        <v>0</v>
      </c>
      <c r="CZ303" s="115"/>
      <c r="DA303" s="124">
        <f t="shared" si="891"/>
        <v>0</v>
      </c>
      <c r="DB303" s="115"/>
      <c r="DC303" s="116">
        <f t="shared" si="892"/>
        <v>0</v>
      </c>
      <c r="DD303" s="125"/>
      <c r="DE303" s="115">
        <f t="shared" si="893"/>
        <v>0</v>
      </c>
      <c r="DF303" s="115">
        <v>0</v>
      </c>
      <c r="DG303" s="116">
        <f t="shared" si="894"/>
        <v>0</v>
      </c>
      <c r="DH303" s="115"/>
      <c r="DI303" s="116">
        <f t="shared" si="895"/>
        <v>0</v>
      </c>
      <c r="DJ303" s="115"/>
      <c r="DK303" s="124">
        <f t="shared" si="896"/>
        <v>0</v>
      </c>
      <c r="DL303" s="124"/>
      <c r="DM303" s="116">
        <f>(DL303*$E303*$F303*$G303*$DM$13)</f>
        <v>0</v>
      </c>
      <c r="DN303" s="116">
        <f t="shared" si="897"/>
        <v>51</v>
      </c>
      <c r="DO303" s="116">
        <f t="shared" si="897"/>
        <v>11575151.644672003</v>
      </c>
    </row>
    <row r="304" spans="1:119" s="37" customFormat="1" ht="15.75" customHeight="1" x14ac:dyDescent="0.25">
      <c r="A304" s="102">
        <v>26</v>
      </c>
      <c r="B304" s="90"/>
      <c r="C304" s="91"/>
      <c r="D304" s="153" t="s">
        <v>699</v>
      </c>
      <c r="E304" s="103">
        <v>24257</v>
      </c>
      <c r="F304" s="215">
        <v>0.79</v>
      </c>
      <c r="G304" s="104"/>
      <c r="H304" s="101"/>
      <c r="I304" s="101"/>
      <c r="J304" s="101"/>
      <c r="K304" s="105"/>
      <c r="L304" s="106">
        <v>1.4</v>
      </c>
      <c r="M304" s="106">
        <v>1.68</v>
      </c>
      <c r="N304" s="106">
        <v>2.23</v>
      </c>
      <c r="O304" s="107">
        <v>2.57</v>
      </c>
      <c r="P304" s="100">
        <f>SUM(P305)</f>
        <v>0</v>
      </c>
      <c r="Q304" s="100">
        <f t="shared" ref="Q304:CB304" si="898">SUM(Q305)</f>
        <v>0</v>
      </c>
      <c r="R304" s="100">
        <f t="shared" si="898"/>
        <v>1</v>
      </c>
      <c r="S304" s="100">
        <f t="shared" si="898"/>
        <v>29511.066200000005</v>
      </c>
      <c r="T304" s="100">
        <f t="shared" si="898"/>
        <v>4</v>
      </c>
      <c r="U304" s="100">
        <f t="shared" si="898"/>
        <v>132102.26360800001</v>
      </c>
      <c r="V304" s="100">
        <f t="shared" si="898"/>
        <v>1</v>
      </c>
      <c r="W304" s="100">
        <f t="shared" si="898"/>
        <v>33025.565902000002</v>
      </c>
      <c r="X304" s="100">
        <f t="shared" si="898"/>
        <v>0</v>
      </c>
      <c r="Y304" s="100">
        <f t="shared" si="898"/>
        <v>0</v>
      </c>
      <c r="Z304" s="100"/>
      <c r="AA304" s="100"/>
      <c r="AB304" s="100">
        <f t="shared" si="898"/>
        <v>0</v>
      </c>
      <c r="AC304" s="100">
        <f t="shared" si="898"/>
        <v>0</v>
      </c>
      <c r="AD304" s="100">
        <f t="shared" si="898"/>
        <v>0</v>
      </c>
      <c r="AE304" s="100">
        <f t="shared" si="898"/>
        <v>0</v>
      </c>
      <c r="AF304" s="100">
        <f t="shared" si="898"/>
        <v>0</v>
      </c>
      <c r="AG304" s="100">
        <f t="shared" si="898"/>
        <v>0</v>
      </c>
      <c r="AH304" s="100">
        <f t="shared" si="898"/>
        <v>0</v>
      </c>
      <c r="AI304" s="100">
        <f t="shared" si="898"/>
        <v>0</v>
      </c>
      <c r="AJ304" s="100">
        <f t="shared" si="898"/>
        <v>100</v>
      </c>
      <c r="AK304" s="100">
        <f t="shared" si="898"/>
        <v>2951106.62</v>
      </c>
      <c r="AL304" s="100">
        <f t="shared" si="898"/>
        <v>0</v>
      </c>
      <c r="AM304" s="100">
        <f t="shared" si="898"/>
        <v>0</v>
      </c>
      <c r="AN304" s="100">
        <f t="shared" si="898"/>
        <v>0</v>
      </c>
      <c r="AO304" s="100">
        <f t="shared" si="898"/>
        <v>0</v>
      </c>
      <c r="AP304" s="100">
        <f t="shared" si="898"/>
        <v>0</v>
      </c>
      <c r="AQ304" s="100">
        <f t="shared" si="898"/>
        <v>0</v>
      </c>
      <c r="AR304" s="100">
        <f t="shared" si="898"/>
        <v>0</v>
      </c>
      <c r="AS304" s="100">
        <f t="shared" si="898"/>
        <v>0</v>
      </c>
      <c r="AT304" s="100">
        <f t="shared" si="898"/>
        <v>0</v>
      </c>
      <c r="AU304" s="100">
        <f t="shared" si="898"/>
        <v>0</v>
      </c>
      <c r="AV304" s="100">
        <f t="shared" si="898"/>
        <v>0</v>
      </c>
      <c r="AW304" s="100">
        <f t="shared" si="898"/>
        <v>0</v>
      </c>
      <c r="AX304" s="100">
        <f t="shared" si="898"/>
        <v>0</v>
      </c>
      <c r="AY304" s="100">
        <f t="shared" si="898"/>
        <v>0</v>
      </c>
      <c r="AZ304" s="100">
        <f t="shared" si="898"/>
        <v>0</v>
      </c>
      <c r="BA304" s="100">
        <f t="shared" si="898"/>
        <v>0</v>
      </c>
      <c r="BB304" s="100">
        <f t="shared" si="898"/>
        <v>0</v>
      </c>
      <c r="BC304" s="100">
        <f t="shared" si="898"/>
        <v>0</v>
      </c>
      <c r="BD304" s="100">
        <f t="shared" si="898"/>
        <v>0</v>
      </c>
      <c r="BE304" s="100">
        <f t="shared" si="898"/>
        <v>0</v>
      </c>
      <c r="BF304" s="100">
        <f t="shared" si="898"/>
        <v>0</v>
      </c>
      <c r="BG304" s="100">
        <f t="shared" si="898"/>
        <v>0</v>
      </c>
      <c r="BH304" s="100">
        <f t="shared" si="898"/>
        <v>2</v>
      </c>
      <c r="BI304" s="100">
        <f t="shared" si="898"/>
        <v>64387.7808</v>
      </c>
      <c r="BJ304" s="100">
        <f t="shared" si="898"/>
        <v>0</v>
      </c>
      <c r="BK304" s="100">
        <f t="shared" si="898"/>
        <v>0</v>
      </c>
      <c r="BL304" s="100">
        <f t="shared" si="898"/>
        <v>0</v>
      </c>
      <c r="BM304" s="100">
        <f t="shared" si="898"/>
        <v>0</v>
      </c>
      <c r="BN304" s="100">
        <f t="shared" si="898"/>
        <v>0</v>
      </c>
      <c r="BO304" s="100">
        <f t="shared" si="898"/>
        <v>0</v>
      </c>
      <c r="BP304" s="100">
        <f t="shared" si="898"/>
        <v>2</v>
      </c>
      <c r="BQ304" s="100">
        <f t="shared" si="898"/>
        <v>64387.780800000008</v>
      </c>
      <c r="BR304" s="100">
        <f t="shared" si="898"/>
        <v>3</v>
      </c>
      <c r="BS304" s="100">
        <f t="shared" si="898"/>
        <v>86923.504079999999</v>
      </c>
      <c r="BT304" s="100">
        <f t="shared" si="898"/>
        <v>3</v>
      </c>
      <c r="BU304" s="100">
        <f t="shared" si="898"/>
        <v>115898.00543999999</v>
      </c>
      <c r="BV304" s="100">
        <f t="shared" si="898"/>
        <v>3</v>
      </c>
      <c r="BW304" s="100">
        <f t="shared" si="898"/>
        <v>115898.00543999999</v>
      </c>
      <c r="BX304" s="100">
        <f t="shared" si="898"/>
        <v>0</v>
      </c>
      <c r="BY304" s="100">
        <f t="shared" si="898"/>
        <v>0</v>
      </c>
      <c r="BZ304" s="100">
        <f t="shared" si="898"/>
        <v>0</v>
      </c>
      <c r="CA304" s="100">
        <f t="shared" si="898"/>
        <v>0</v>
      </c>
      <c r="CB304" s="100">
        <f t="shared" si="898"/>
        <v>0</v>
      </c>
      <c r="CC304" s="100">
        <f t="shared" ref="CC304:DO304" si="899">SUM(CC305)</f>
        <v>0</v>
      </c>
      <c r="CD304" s="100">
        <f t="shared" si="899"/>
        <v>0</v>
      </c>
      <c r="CE304" s="100">
        <f t="shared" si="899"/>
        <v>0</v>
      </c>
      <c r="CF304" s="100">
        <f t="shared" si="899"/>
        <v>0</v>
      </c>
      <c r="CG304" s="100">
        <f t="shared" si="899"/>
        <v>0</v>
      </c>
      <c r="CH304" s="100">
        <f t="shared" si="899"/>
        <v>0</v>
      </c>
      <c r="CI304" s="100">
        <f t="shared" si="899"/>
        <v>0</v>
      </c>
      <c r="CJ304" s="100">
        <f t="shared" si="899"/>
        <v>0</v>
      </c>
      <c r="CK304" s="100">
        <f t="shared" si="899"/>
        <v>0</v>
      </c>
      <c r="CL304" s="100">
        <f t="shared" si="899"/>
        <v>0</v>
      </c>
      <c r="CM304" s="100">
        <f t="shared" si="899"/>
        <v>0</v>
      </c>
      <c r="CN304" s="100">
        <f t="shared" si="899"/>
        <v>3</v>
      </c>
      <c r="CO304" s="100">
        <f t="shared" si="899"/>
        <v>72436.253400000001</v>
      </c>
      <c r="CP304" s="100">
        <f t="shared" si="899"/>
        <v>0</v>
      </c>
      <c r="CQ304" s="100">
        <f t="shared" si="899"/>
        <v>0</v>
      </c>
      <c r="CR304" s="100">
        <f t="shared" si="899"/>
        <v>1</v>
      </c>
      <c r="CS304" s="100">
        <f t="shared" si="899"/>
        <v>32193.890400000004</v>
      </c>
      <c r="CT304" s="100">
        <f t="shared" si="899"/>
        <v>10</v>
      </c>
      <c r="CU304" s="100">
        <f t="shared" si="899"/>
        <v>321938.90400000004</v>
      </c>
      <c r="CV304" s="100">
        <f t="shared" si="899"/>
        <v>0</v>
      </c>
      <c r="CW304" s="100">
        <f t="shared" si="899"/>
        <v>0</v>
      </c>
      <c r="CX304" s="100">
        <f t="shared" si="899"/>
        <v>0</v>
      </c>
      <c r="CY304" s="100">
        <f t="shared" si="899"/>
        <v>0</v>
      </c>
      <c r="CZ304" s="100">
        <f t="shared" si="899"/>
        <v>0</v>
      </c>
      <c r="DA304" s="100">
        <f t="shared" si="899"/>
        <v>0</v>
      </c>
      <c r="DB304" s="100">
        <f t="shared" si="899"/>
        <v>0</v>
      </c>
      <c r="DC304" s="100">
        <f t="shared" si="899"/>
        <v>0</v>
      </c>
      <c r="DD304" s="100">
        <f t="shared" si="899"/>
        <v>0</v>
      </c>
      <c r="DE304" s="100">
        <f t="shared" si="899"/>
        <v>0</v>
      </c>
      <c r="DF304" s="100">
        <f t="shared" si="899"/>
        <v>1</v>
      </c>
      <c r="DG304" s="100">
        <f t="shared" si="899"/>
        <v>32193.890400000004</v>
      </c>
      <c r="DH304" s="100">
        <f t="shared" si="899"/>
        <v>0</v>
      </c>
      <c r="DI304" s="100">
        <f t="shared" si="899"/>
        <v>0</v>
      </c>
      <c r="DJ304" s="100">
        <f t="shared" si="899"/>
        <v>5</v>
      </c>
      <c r="DK304" s="100">
        <f t="shared" si="899"/>
        <v>196995.94840000002</v>
      </c>
      <c r="DL304" s="100">
        <f t="shared" si="899"/>
        <v>0</v>
      </c>
      <c r="DM304" s="100">
        <f t="shared" si="899"/>
        <v>0</v>
      </c>
      <c r="DN304" s="100">
        <f t="shared" si="899"/>
        <v>139</v>
      </c>
      <c r="DO304" s="100">
        <f t="shared" si="899"/>
        <v>4248999.4788699988</v>
      </c>
    </row>
    <row r="305" spans="1:119" s="37" customFormat="1" ht="35.25" customHeight="1" x14ac:dyDescent="0.25">
      <c r="A305" s="89"/>
      <c r="B305" s="109">
        <v>249</v>
      </c>
      <c r="C305" s="110" t="s">
        <v>700</v>
      </c>
      <c r="D305" s="216" t="s">
        <v>701</v>
      </c>
      <c r="E305" s="93">
        <v>24257</v>
      </c>
      <c r="F305" s="112">
        <v>0.79</v>
      </c>
      <c r="G305" s="131">
        <v>1</v>
      </c>
      <c r="H305" s="101"/>
      <c r="I305" s="101"/>
      <c r="J305" s="101"/>
      <c r="K305" s="65"/>
      <c r="L305" s="113">
        <v>1.4</v>
      </c>
      <c r="M305" s="113">
        <v>1.68</v>
      </c>
      <c r="N305" s="113">
        <v>2.23</v>
      </c>
      <c r="O305" s="114">
        <v>2.57</v>
      </c>
      <c r="P305" s="115"/>
      <c r="Q305" s="116">
        <f>(P305*$E305*$F305*$G305*$L305*$Q$13)</f>
        <v>0</v>
      </c>
      <c r="R305" s="115">
        <v>1</v>
      </c>
      <c r="S305" s="115">
        <f>(R305*$E305*$F305*$G305*$L305*$S$13)</f>
        <v>29511.066200000005</v>
      </c>
      <c r="T305" s="115">
        <v>4</v>
      </c>
      <c r="U305" s="116">
        <f>(T305*$E305*$F305*$G305*$L305*$U$13)</f>
        <v>132102.26360800001</v>
      </c>
      <c r="V305" s="115">
        <v>1</v>
      </c>
      <c r="W305" s="116">
        <f>(V305*$E305*$F305*$G305*$L305*$W$13)</f>
        <v>33025.565902000002</v>
      </c>
      <c r="X305" s="115"/>
      <c r="Y305" s="116">
        <f>(X305*$E305*$F305*$G305*$L305*$Y$13)</f>
        <v>0</v>
      </c>
      <c r="Z305" s="116"/>
      <c r="AA305" s="116"/>
      <c r="AB305" s="115"/>
      <c r="AC305" s="116">
        <f>(AB305*$E305*$F305*$G305*$L305*$AC$13)</f>
        <v>0</v>
      </c>
      <c r="AD305" s="115"/>
      <c r="AE305" s="116"/>
      <c r="AF305" s="115"/>
      <c r="AG305" s="116">
        <f>(AF305*$E305*$F305*$G305*$L305*$AG$13)</f>
        <v>0</v>
      </c>
      <c r="AH305" s="115"/>
      <c r="AI305" s="116"/>
      <c r="AJ305" s="115">
        <v>100</v>
      </c>
      <c r="AK305" s="116">
        <f>(AJ305*$E305*$F305*$G305*$L305*$AK$13)</f>
        <v>2951106.62</v>
      </c>
      <c r="AL305" s="115"/>
      <c r="AM305" s="116">
        <f>(AL305*$E305*$F305*$G305*$L305*$AM$13)</f>
        <v>0</v>
      </c>
      <c r="AN305" s="115"/>
      <c r="AO305" s="115">
        <f>(AN305*$E305*$F305*$G305*$L305*$AO$13)</f>
        <v>0</v>
      </c>
      <c r="AP305" s="115"/>
      <c r="AQ305" s="116">
        <f>(AP305*$E305*$F305*$G305*$M305*$AQ$13)</f>
        <v>0</v>
      </c>
      <c r="AR305" s="123">
        <v>0</v>
      </c>
      <c r="AS305" s="116">
        <f>(AR305*$E305*$F305*$G305*$M305*$AS$13)</f>
        <v>0</v>
      </c>
      <c r="AT305" s="115"/>
      <c r="AU305" s="122">
        <f>(AT305*$E305*$F305*$G305*$M305*$AU$13)</f>
        <v>0</v>
      </c>
      <c r="AV305" s="151"/>
      <c r="AW305" s="116">
        <f>(AV305*$E305*$F305*$G305*$L305*$AW$13)</f>
        <v>0</v>
      </c>
      <c r="AX305" s="115"/>
      <c r="AY305" s="115">
        <f>(AX305*$E305*$F305*$G305*$L305*$AY$13)</f>
        <v>0</v>
      </c>
      <c r="AZ305" s="115"/>
      <c r="BA305" s="116">
        <f>(AZ305*$E305*$F305*$G305*$L305*$BA$13)</f>
        <v>0</v>
      </c>
      <c r="BB305" s="115"/>
      <c r="BC305" s="116">
        <f>(BB305*$E305*$F305*$G305*$L305*$BC$13)</f>
        <v>0</v>
      </c>
      <c r="BD305" s="115"/>
      <c r="BE305" s="116">
        <f>(BD305*$E305*$F305*$G305*$L305*$BE$13)</f>
        <v>0</v>
      </c>
      <c r="BF305" s="115"/>
      <c r="BG305" s="116">
        <f>(BF305*$E305*$F305*$G305*$L305*$BG$13)</f>
        <v>0</v>
      </c>
      <c r="BH305" s="115">
        <v>2</v>
      </c>
      <c r="BI305" s="116">
        <f>(BH305*$E305*$F305*$G305*$L305*$BI$13)</f>
        <v>64387.7808</v>
      </c>
      <c r="BJ305" s="115"/>
      <c r="BK305" s="116">
        <f>(BJ305*$E305*$F305*$G305*$M305*$BK$13)</f>
        <v>0</v>
      </c>
      <c r="BL305" s="115"/>
      <c r="BM305" s="116">
        <f>(BL305*$E305*$F305*$G305*$M305*$BM$13)</f>
        <v>0</v>
      </c>
      <c r="BN305" s="115"/>
      <c r="BO305" s="116">
        <f>(BN305*$E305*$F305*$G305*$M305*$BO$13)</f>
        <v>0</v>
      </c>
      <c r="BP305" s="115">
        <v>2</v>
      </c>
      <c r="BQ305" s="116">
        <f>(BP305*$E305*$F305*$G305*$M305*$BQ$13)</f>
        <v>64387.780800000008</v>
      </c>
      <c r="BR305" s="115">
        <v>3</v>
      </c>
      <c r="BS305" s="116">
        <f>(BR305*$E305*$F305*$G305*$M305*$BS$13)</f>
        <v>86923.504079999999</v>
      </c>
      <c r="BT305" s="115">
        <v>3</v>
      </c>
      <c r="BU305" s="116">
        <f>(BT305*$E305*$F305*$G305*$M305*$BU$13)</f>
        <v>115898.00543999999</v>
      </c>
      <c r="BV305" s="115">
        <v>3</v>
      </c>
      <c r="BW305" s="124">
        <f>(BV305*$E305*$F305*$G305*$M305*$BW$13)</f>
        <v>115898.00543999999</v>
      </c>
      <c r="BX305" s="115"/>
      <c r="BY305" s="116">
        <f>(BX305*$E305*$F305*$G305*$L305*$BY$13)</f>
        <v>0</v>
      </c>
      <c r="BZ305" s="115"/>
      <c r="CA305" s="116">
        <f>(BZ305*$E305*$F305*$G305*$L305*$CA$13)</f>
        <v>0</v>
      </c>
      <c r="CB305" s="115"/>
      <c r="CC305" s="116">
        <f>(CB305*$E305*$F305*$G305*$L305*$CC$13)</f>
        <v>0</v>
      </c>
      <c r="CD305" s="115"/>
      <c r="CE305" s="116">
        <f>(CD305*$E305*$F305*$G305*$M305*$CE$13)</f>
        <v>0</v>
      </c>
      <c r="CF305" s="115"/>
      <c r="CG305" s="116">
        <f>(CF305*$E305*$F305*$G305*$L305*$CG$13)</f>
        <v>0</v>
      </c>
      <c r="CH305" s="115"/>
      <c r="CI305" s="116">
        <f>(CH305*$E305*$F305*$G305*$L305*$CI$13)</f>
        <v>0</v>
      </c>
      <c r="CJ305" s="115"/>
      <c r="CK305" s="116">
        <f>(CJ305*$E305*$F305*$G305*$L305*$CK$13)</f>
        <v>0</v>
      </c>
      <c r="CL305" s="115">
        <v>0</v>
      </c>
      <c r="CM305" s="116">
        <f>(CL305*$E305*$F305*$G305*$L305*$CM$13)</f>
        <v>0</v>
      </c>
      <c r="CN305" s="115">
        <v>3</v>
      </c>
      <c r="CO305" s="116">
        <f>(CN305*$E305*$F305*$G305*$L305*$CO$13)</f>
        <v>72436.253400000001</v>
      </c>
      <c r="CP305" s="115">
        <v>0</v>
      </c>
      <c r="CQ305" s="116">
        <f>(CP305*$E305*$F305*$G305*$L305*$CQ$13)</f>
        <v>0</v>
      </c>
      <c r="CR305" s="115">
        <v>1</v>
      </c>
      <c r="CS305" s="116">
        <f>(CR305*$E305*$F305*$G305*$M305*$CS$13)</f>
        <v>32193.890400000004</v>
      </c>
      <c r="CT305" s="115">
        <v>10</v>
      </c>
      <c r="CU305" s="116">
        <f>(CT305*$E305*$F305*$G305*$M305*$CU$13)</f>
        <v>321938.90400000004</v>
      </c>
      <c r="CV305" s="115"/>
      <c r="CW305" s="116">
        <f>(CV305*$E305*$F305*$G305*$M305*$CW$13)</f>
        <v>0</v>
      </c>
      <c r="CX305" s="123">
        <v>0</v>
      </c>
      <c r="CY305" s="115">
        <f>(CX305*$E305*$F305*$G305*$M305*$CY$13)</f>
        <v>0</v>
      </c>
      <c r="CZ305" s="115"/>
      <c r="DA305" s="124">
        <f>(CZ305*$E305*$F305*$G305*$M305*$DA$13)</f>
        <v>0</v>
      </c>
      <c r="DB305" s="115"/>
      <c r="DC305" s="116">
        <f>(DB305*$E305*$F305*$G305*$M305*$DC$13)</f>
        <v>0</v>
      </c>
      <c r="DD305" s="125"/>
      <c r="DE305" s="115">
        <f>(DD305*$E305*$F305*$G305*$M305*$DE$13)</f>
        <v>0</v>
      </c>
      <c r="DF305" s="115">
        <v>1</v>
      </c>
      <c r="DG305" s="116">
        <f>(DF305*$E305*$F305*$G305*$M305*$DG$13)</f>
        <v>32193.890400000004</v>
      </c>
      <c r="DH305" s="115"/>
      <c r="DI305" s="116">
        <f>(DH305*$E305*$F305*$G305*$N305*$DI$13)</f>
        <v>0</v>
      </c>
      <c r="DJ305" s="115">
        <v>5</v>
      </c>
      <c r="DK305" s="124">
        <f>(DJ305*$E305*$F305*$G305*$O305*$DK$13)</f>
        <v>196995.94840000002</v>
      </c>
      <c r="DL305" s="124"/>
      <c r="DM305" s="124"/>
      <c r="DN305" s="116">
        <f>SUM(P305,R305,T305,V305,X305,Z305,AB305,AD305,AF305,AH305,AJ305,AL305,AR305,AV305,AX305,CB305,AN305,BB305,BD305,BF305,CP305,BH305,BJ305,AP305,BN305,AT305,CR305,BP305,CT305,BR305,BT305,BV305,CD305,BX305,BZ305,CF305,CH305,CJ305,CL305,CN305,CV305,CX305,BL305,AZ305,CZ305,DB305,DD305,DF305,DH305,DJ305,DL305)</f>
        <v>139</v>
      </c>
      <c r="DO305" s="116">
        <f>SUM(Q305,S305,U305,W305,Y305,AA305,AC305,AE305,AG305,AI305,AK305,AM305,AS305,AW305,AY305,CC305,AO305,BC305,BE305,BG305,CQ305,BI305,BK305,AQ305,BO305,AU305,CS305,BQ305,CU305,BS305,BU305,BW305,CE305,BY305,CA305,CG305,CI305,CK305,CM305,CO305,CW305,CY305,BM305,BA305,DA305,DC305,DE305,DG305,DI305,DK305,DM305)</f>
        <v>4248999.4788699988</v>
      </c>
    </row>
    <row r="306" spans="1:119" s="37" customFormat="1" ht="15.75" customHeight="1" x14ac:dyDescent="0.25">
      <c r="A306" s="102">
        <v>27</v>
      </c>
      <c r="B306" s="90"/>
      <c r="C306" s="91"/>
      <c r="D306" s="153" t="s">
        <v>702</v>
      </c>
      <c r="E306" s="103">
        <v>24257</v>
      </c>
      <c r="F306" s="215">
        <v>0.73</v>
      </c>
      <c r="G306" s="104"/>
      <c r="H306" s="101"/>
      <c r="I306" s="101"/>
      <c r="J306" s="101"/>
      <c r="K306" s="105"/>
      <c r="L306" s="106">
        <v>1.4</v>
      </c>
      <c r="M306" s="106">
        <v>1.68</v>
      </c>
      <c r="N306" s="106">
        <v>2.23</v>
      </c>
      <c r="O306" s="107">
        <v>2.57</v>
      </c>
      <c r="P306" s="100">
        <f>SUM(P307:P320)</f>
        <v>1142</v>
      </c>
      <c r="Q306" s="100">
        <f t="shared" ref="Q306:CB306" si="900">SUM(Q307:Q320)</f>
        <v>38876975.281199999</v>
      </c>
      <c r="R306" s="100">
        <f t="shared" si="900"/>
        <v>1520</v>
      </c>
      <c r="S306" s="100">
        <f t="shared" si="900"/>
        <v>42908886.495999999</v>
      </c>
      <c r="T306" s="100">
        <f t="shared" si="900"/>
        <v>319</v>
      </c>
      <c r="U306" s="100">
        <f t="shared" si="900"/>
        <v>7862678.8737979988</v>
      </c>
      <c r="V306" s="100">
        <f t="shared" si="900"/>
        <v>0</v>
      </c>
      <c r="W306" s="100">
        <f t="shared" si="900"/>
        <v>0</v>
      </c>
      <c r="X306" s="100">
        <f t="shared" si="900"/>
        <v>86</v>
      </c>
      <c r="Y306" s="100">
        <f t="shared" si="900"/>
        <v>4059282.8135999995</v>
      </c>
      <c r="Z306" s="100"/>
      <c r="AA306" s="100"/>
      <c r="AB306" s="100">
        <f t="shared" si="900"/>
        <v>0</v>
      </c>
      <c r="AC306" s="100">
        <f t="shared" si="900"/>
        <v>0</v>
      </c>
      <c r="AD306" s="100">
        <f t="shared" si="900"/>
        <v>0</v>
      </c>
      <c r="AE306" s="100">
        <f t="shared" si="900"/>
        <v>0</v>
      </c>
      <c r="AF306" s="100">
        <f t="shared" si="900"/>
        <v>730</v>
      </c>
      <c r="AG306" s="100">
        <f t="shared" si="900"/>
        <v>19295143.3248</v>
      </c>
      <c r="AH306" s="100">
        <f t="shared" si="900"/>
        <v>0</v>
      </c>
      <c r="AI306" s="100">
        <f t="shared" si="900"/>
        <v>0</v>
      </c>
      <c r="AJ306" s="100">
        <f t="shared" si="900"/>
        <v>3</v>
      </c>
      <c r="AK306" s="100">
        <f t="shared" si="900"/>
        <v>65066.976800000004</v>
      </c>
      <c r="AL306" s="100">
        <f t="shared" si="900"/>
        <v>1477</v>
      </c>
      <c r="AM306" s="100">
        <f t="shared" si="900"/>
        <v>36027883.900399998</v>
      </c>
      <c r="AN306" s="100">
        <f t="shared" si="900"/>
        <v>786</v>
      </c>
      <c r="AO306" s="100">
        <f t="shared" si="900"/>
        <v>19531062.055399999</v>
      </c>
      <c r="AP306" s="100">
        <f t="shared" si="900"/>
        <v>1008</v>
      </c>
      <c r="AQ306" s="100">
        <f t="shared" si="900"/>
        <v>30716883.61056</v>
      </c>
      <c r="AR306" s="100">
        <f t="shared" si="900"/>
        <v>0</v>
      </c>
      <c r="AS306" s="100">
        <f t="shared" si="900"/>
        <v>0</v>
      </c>
      <c r="AT306" s="100">
        <f t="shared" si="900"/>
        <v>469</v>
      </c>
      <c r="AU306" s="100">
        <f t="shared" si="900"/>
        <v>14310836.310959997</v>
      </c>
      <c r="AV306" s="100">
        <f t="shared" si="900"/>
        <v>0</v>
      </c>
      <c r="AW306" s="100">
        <f t="shared" si="900"/>
        <v>0</v>
      </c>
      <c r="AX306" s="100">
        <f t="shared" si="900"/>
        <v>0</v>
      </c>
      <c r="AY306" s="100">
        <f t="shared" si="900"/>
        <v>0</v>
      </c>
      <c r="AZ306" s="100">
        <f t="shared" si="900"/>
        <v>0</v>
      </c>
      <c r="BA306" s="100">
        <f t="shared" si="900"/>
        <v>0</v>
      </c>
      <c r="BB306" s="100">
        <f t="shared" si="900"/>
        <v>0</v>
      </c>
      <c r="BC306" s="100">
        <f t="shared" si="900"/>
        <v>0</v>
      </c>
      <c r="BD306" s="100">
        <f t="shared" si="900"/>
        <v>0</v>
      </c>
      <c r="BE306" s="100">
        <f t="shared" si="900"/>
        <v>0</v>
      </c>
      <c r="BF306" s="100">
        <f t="shared" si="900"/>
        <v>0</v>
      </c>
      <c r="BG306" s="100">
        <f t="shared" si="900"/>
        <v>0</v>
      </c>
      <c r="BH306" s="100">
        <f t="shared" si="900"/>
        <v>389</v>
      </c>
      <c r="BI306" s="100">
        <f t="shared" si="900"/>
        <v>10112549.244000001</v>
      </c>
      <c r="BJ306" s="100">
        <f t="shared" si="900"/>
        <v>332</v>
      </c>
      <c r="BK306" s="100">
        <f t="shared" si="900"/>
        <v>10799827.6764</v>
      </c>
      <c r="BL306" s="100">
        <f t="shared" si="900"/>
        <v>807</v>
      </c>
      <c r="BM306" s="100">
        <f t="shared" si="900"/>
        <v>24160903.468800001</v>
      </c>
      <c r="BN306" s="100">
        <f t="shared" si="900"/>
        <v>0</v>
      </c>
      <c r="BO306" s="100">
        <f t="shared" si="900"/>
        <v>0</v>
      </c>
      <c r="BP306" s="100">
        <f t="shared" si="900"/>
        <v>501</v>
      </c>
      <c r="BQ306" s="100">
        <f t="shared" si="900"/>
        <v>15016208.524799999</v>
      </c>
      <c r="BR306" s="100">
        <f t="shared" si="900"/>
        <v>639</v>
      </c>
      <c r="BS306" s="100">
        <f t="shared" si="900"/>
        <v>19478118.727199998</v>
      </c>
      <c r="BT306" s="100">
        <f t="shared" si="900"/>
        <v>454</v>
      </c>
      <c r="BU306" s="100">
        <f t="shared" si="900"/>
        <v>14110378.403520001</v>
      </c>
      <c r="BV306" s="100">
        <f t="shared" si="900"/>
        <v>556</v>
      </c>
      <c r="BW306" s="100">
        <f t="shared" si="900"/>
        <v>16932845.301119998</v>
      </c>
      <c r="BX306" s="100">
        <f t="shared" si="900"/>
        <v>510</v>
      </c>
      <c r="BY306" s="100">
        <f t="shared" si="900"/>
        <v>12982831.539999999</v>
      </c>
      <c r="BZ306" s="100">
        <f t="shared" si="900"/>
        <v>823</v>
      </c>
      <c r="CA306" s="100">
        <f t="shared" si="900"/>
        <v>20923311.975999996</v>
      </c>
      <c r="CB306" s="100">
        <f t="shared" si="900"/>
        <v>0</v>
      </c>
      <c r="CC306" s="100">
        <f t="shared" ref="CC306:DO306" si="901">SUM(CC307:CC320)</f>
        <v>0</v>
      </c>
      <c r="CD306" s="100">
        <f t="shared" si="901"/>
        <v>750</v>
      </c>
      <c r="CE306" s="100">
        <f t="shared" si="901"/>
        <v>22563026.959199999</v>
      </c>
      <c r="CF306" s="100">
        <f t="shared" si="901"/>
        <v>0</v>
      </c>
      <c r="CG306" s="100">
        <f t="shared" si="901"/>
        <v>0</v>
      </c>
      <c r="CH306" s="100">
        <f t="shared" si="901"/>
        <v>203</v>
      </c>
      <c r="CI306" s="100">
        <f t="shared" si="901"/>
        <v>5134653.8403999992</v>
      </c>
      <c r="CJ306" s="100">
        <f t="shared" si="901"/>
        <v>621</v>
      </c>
      <c r="CK306" s="100">
        <f t="shared" si="901"/>
        <v>15380868.8572</v>
      </c>
      <c r="CL306" s="100">
        <f t="shared" si="901"/>
        <v>240</v>
      </c>
      <c r="CM306" s="100">
        <f t="shared" si="901"/>
        <v>6129064.7039999999</v>
      </c>
      <c r="CN306" s="100">
        <f t="shared" si="901"/>
        <v>862</v>
      </c>
      <c r="CO306" s="100">
        <f t="shared" si="901"/>
        <v>21527422.858199999</v>
      </c>
      <c r="CP306" s="100">
        <f t="shared" si="901"/>
        <v>760</v>
      </c>
      <c r="CQ306" s="100">
        <f t="shared" si="901"/>
        <v>18820860.757999998</v>
      </c>
      <c r="CR306" s="100">
        <f t="shared" si="901"/>
        <v>1210</v>
      </c>
      <c r="CS306" s="100">
        <f t="shared" si="901"/>
        <v>35243752.1184</v>
      </c>
      <c r="CT306" s="100">
        <f t="shared" si="901"/>
        <v>525</v>
      </c>
      <c r="CU306" s="100">
        <f t="shared" si="901"/>
        <v>15658863.779999999</v>
      </c>
      <c r="CV306" s="100">
        <f t="shared" si="901"/>
        <v>617</v>
      </c>
      <c r="CW306" s="100">
        <f t="shared" si="901"/>
        <v>18643930.200000003</v>
      </c>
      <c r="CX306" s="100">
        <f t="shared" si="901"/>
        <v>664</v>
      </c>
      <c r="CY306" s="100">
        <f t="shared" si="901"/>
        <v>19331575.39824</v>
      </c>
      <c r="CZ306" s="100">
        <f t="shared" si="901"/>
        <v>0</v>
      </c>
      <c r="DA306" s="100">
        <f t="shared" si="901"/>
        <v>0</v>
      </c>
      <c r="DB306" s="100">
        <f t="shared" si="901"/>
        <v>6</v>
      </c>
      <c r="DC306" s="100">
        <f t="shared" si="901"/>
        <v>166267.1808</v>
      </c>
      <c r="DD306" s="100">
        <f t="shared" si="901"/>
        <v>26</v>
      </c>
      <c r="DE306" s="100">
        <f t="shared" si="901"/>
        <v>774283.44000000006</v>
      </c>
      <c r="DF306" s="100">
        <f t="shared" si="901"/>
        <v>562</v>
      </c>
      <c r="DG306" s="100">
        <f t="shared" si="901"/>
        <v>16778314.6272</v>
      </c>
      <c r="DH306" s="100">
        <f t="shared" si="901"/>
        <v>280</v>
      </c>
      <c r="DI306" s="100">
        <f t="shared" si="901"/>
        <v>10588185.351399999</v>
      </c>
      <c r="DJ306" s="100">
        <f t="shared" si="901"/>
        <v>236</v>
      </c>
      <c r="DK306" s="100">
        <f t="shared" si="901"/>
        <v>11827611.805739999</v>
      </c>
      <c r="DL306" s="100">
        <f t="shared" si="901"/>
        <v>0</v>
      </c>
      <c r="DM306" s="100">
        <f t="shared" si="901"/>
        <v>0</v>
      </c>
      <c r="DN306" s="100">
        <f t="shared" si="901"/>
        <v>20113</v>
      </c>
      <c r="DO306" s="100">
        <f t="shared" si="901"/>
        <v>576740356.38413799</v>
      </c>
    </row>
    <row r="307" spans="1:119" s="129" customFormat="1" ht="30" x14ac:dyDescent="0.25">
      <c r="A307" s="89"/>
      <c r="B307" s="109">
        <v>250</v>
      </c>
      <c r="C307" s="110" t="s">
        <v>703</v>
      </c>
      <c r="D307" s="152" t="s">
        <v>704</v>
      </c>
      <c r="E307" s="93">
        <v>24257</v>
      </c>
      <c r="F307" s="113">
        <v>0.74</v>
      </c>
      <c r="G307" s="131">
        <v>1</v>
      </c>
      <c r="H307" s="101"/>
      <c r="I307" s="101"/>
      <c r="J307" s="101"/>
      <c r="K307" s="65"/>
      <c r="L307" s="113">
        <v>1.4</v>
      </c>
      <c r="M307" s="113">
        <v>1.68</v>
      </c>
      <c r="N307" s="113">
        <v>2.23</v>
      </c>
      <c r="O307" s="114">
        <v>2.57</v>
      </c>
      <c r="P307" s="115">
        <v>41</v>
      </c>
      <c r="Q307" s="116">
        <f>(P307*$E307*$F307*$G307*$L307)</f>
        <v>1030340.3319999999</v>
      </c>
      <c r="R307" s="194">
        <v>38</v>
      </c>
      <c r="S307" s="115">
        <f>(R307*$E307*$F307*$G307*$L307)</f>
        <v>954949.57599999988</v>
      </c>
      <c r="T307" s="115">
        <v>47</v>
      </c>
      <c r="U307" s="116">
        <f>(T307*$E307*$F307*$G307*$L307)</f>
        <v>1181121.8439999998</v>
      </c>
      <c r="V307" s="115"/>
      <c r="W307" s="116">
        <f t="shared" ref="W307" si="902">(V307*$E307*$F307*$G307*$L307)</f>
        <v>0</v>
      </c>
      <c r="X307" s="115">
        <v>0</v>
      </c>
      <c r="Y307" s="116">
        <f t="shared" ref="Y307" si="903">(X307*$E307*$F307*$G307*$L307)</f>
        <v>0</v>
      </c>
      <c r="Z307" s="116"/>
      <c r="AA307" s="116"/>
      <c r="AB307" s="115"/>
      <c r="AC307" s="116">
        <f>(AB307*$E307*$F307*$G307*$L307)</f>
        <v>0</v>
      </c>
      <c r="AD307" s="115"/>
      <c r="AE307" s="116"/>
      <c r="AF307" s="115">
        <v>43</v>
      </c>
      <c r="AG307" s="116">
        <f t="shared" ref="AG307" si="904">(AF307*$E307*$F307*$G307*$L307)</f>
        <v>1080600.8359999999</v>
      </c>
      <c r="AH307" s="115"/>
      <c r="AI307" s="116"/>
      <c r="AJ307" s="117"/>
      <c r="AK307" s="116">
        <f>(AJ307*$E307*$F307*$G307*$L307)</f>
        <v>0</v>
      </c>
      <c r="AL307" s="115">
        <v>43</v>
      </c>
      <c r="AM307" s="116">
        <f>(AL307*$E307*$F307*$G307*$L307)</f>
        <v>1080600.8359999999</v>
      </c>
      <c r="AN307" s="115">
        <v>90</v>
      </c>
      <c r="AO307" s="115">
        <f>(AN307*$E307*$F307*$G307*$L307)</f>
        <v>2261722.6799999997</v>
      </c>
      <c r="AP307" s="115">
        <v>160</v>
      </c>
      <c r="AQ307" s="116">
        <f>(AP307*$E307*$F307*$G307*$M307)</f>
        <v>4825008.3839999996</v>
      </c>
      <c r="AR307" s="121"/>
      <c r="AS307" s="116">
        <f>(AR307*$E307*$F307*$G307*$M307)</f>
        <v>0</v>
      </c>
      <c r="AT307" s="115">
        <v>8</v>
      </c>
      <c r="AU307" s="122">
        <f t="shared" ref="AU307" si="905">(AT307*$E307*$F307*$G307*$M307)</f>
        <v>241250.4192</v>
      </c>
      <c r="AV307" s="115"/>
      <c r="AW307" s="116">
        <f t="shared" ref="AW307:AW320" si="906">(AV307*$E307*$F307*$G307*$L307*$AW$13)</f>
        <v>0</v>
      </c>
      <c r="AX307" s="115"/>
      <c r="AY307" s="115">
        <f t="shared" ref="AY307:AY320" si="907">(AX307*$E307*$F307*$G307*$L307*$AY$13)</f>
        <v>0</v>
      </c>
      <c r="AZ307" s="115"/>
      <c r="BA307" s="116">
        <f t="shared" ref="BA307:BA320" si="908">(AZ307*$E307*$F307*$G307*$L307*$BA$13)</f>
        <v>0</v>
      </c>
      <c r="BB307" s="115">
        <v>0</v>
      </c>
      <c r="BC307" s="116">
        <f>(BB307*$E307*$F307*$G307*$L307)</f>
        <v>0</v>
      </c>
      <c r="BD307" s="115">
        <v>0</v>
      </c>
      <c r="BE307" s="116">
        <f t="shared" ref="BE307:BE320" si="909">(BD307*$E307*$F307*$G307*$L307*$BE$13)</f>
        <v>0</v>
      </c>
      <c r="BF307" s="115">
        <v>0</v>
      </c>
      <c r="BG307" s="116"/>
      <c r="BH307" s="115">
        <v>10</v>
      </c>
      <c r="BI307" s="116">
        <f t="shared" ref="BI307" si="910">(BH307*$E307*$F307*$G307*$L307)</f>
        <v>251302.51999999996</v>
      </c>
      <c r="BJ307" s="115">
        <v>10</v>
      </c>
      <c r="BK307" s="116">
        <f t="shared" ref="BK307" si="911">(BJ307*$E307*$F307*$G307*$M307)</f>
        <v>301563.02399999998</v>
      </c>
      <c r="BL307" s="115">
        <v>271</v>
      </c>
      <c r="BM307" s="116">
        <f>(BL307*$E307*$F307*$G307*$M307)</f>
        <v>8172357.9504000004</v>
      </c>
      <c r="BN307" s="115">
        <v>0</v>
      </c>
      <c r="BO307" s="116">
        <f>(BN307*$E307*$F307*$G307*$M307)</f>
        <v>0</v>
      </c>
      <c r="BP307" s="115">
        <v>10</v>
      </c>
      <c r="BQ307" s="116">
        <f t="shared" ref="BQ307" si="912">(BP307*$E307*$F307*$G307*$M307)</f>
        <v>301563.02399999998</v>
      </c>
      <c r="BR307" s="115">
        <v>59</v>
      </c>
      <c r="BS307" s="116">
        <f t="shared" ref="BS307" si="913">(BR307*$E307*$F307*$G307*$M307)</f>
        <v>1779221.8415999997</v>
      </c>
      <c r="BT307" s="115">
        <v>19</v>
      </c>
      <c r="BU307" s="116">
        <f t="shared" ref="BU307" si="914">(BT307*$E307*$F307*$G307*$M307)</f>
        <v>572969.74559999991</v>
      </c>
      <c r="BV307" s="115">
        <v>49</v>
      </c>
      <c r="BW307" s="124">
        <f t="shared" ref="BW307" si="915">(BV307*$E307*$F307*$G307*$M307)</f>
        <v>1477658.8176</v>
      </c>
      <c r="BX307" s="115">
        <v>5</v>
      </c>
      <c r="BY307" s="116">
        <f t="shared" ref="BY307" si="916">(BX307*$E307*$F307*$G307*$L307)</f>
        <v>125651.25999999998</v>
      </c>
      <c r="BZ307" s="115">
        <v>46</v>
      </c>
      <c r="CA307" s="116">
        <f t="shared" ref="CA307" si="917">(BZ307*$E307*$F307*$G307*$L307)</f>
        <v>1155991.5919999999</v>
      </c>
      <c r="CB307" s="115">
        <v>0</v>
      </c>
      <c r="CC307" s="116">
        <f t="shared" ref="CC307" si="918">(CB307*$E307*$F307*$G307*$L307)</f>
        <v>0</v>
      </c>
      <c r="CD307" s="115">
        <v>126</v>
      </c>
      <c r="CE307" s="116">
        <f t="shared" ref="CE307" si="919">(CD307*$E307*$F307*$G307*$M307)</f>
        <v>3799694.1024000002</v>
      </c>
      <c r="CF307" s="115"/>
      <c r="CG307" s="116">
        <f t="shared" ref="CG307:CG320" si="920">(CF307*$E307*$F307*$G307*$L307*$CG$13)</f>
        <v>0</v>
      </c>
      <c r="CH307" s="115">
        <v>5</v>
      </c>
      <c r="CI307" s="116">
        <f t="shared" ref="CI307" si="921">(CH307*$E307*$F307*$G307*$L307)</f>
        <v>125651.25999999998</v>
      </c>
      <c r="CJ307" s="115">
        <v>2</v>
      </c>
      <c r="CK307" s="116">
        <f t="shared" ref="CK307" si="922">(CJ307*$E307*$F307*$G307*$L307)</f>
        <v>50260.504000000001</v>
      </c>
      <c r="CL307" s="115">
        <v>24</v>
      </c>
      <c r="CM307" s="116">
        <f t="shared" ref="CM307" si="923">(CL307*$E307*$F307*$G307*$L307)</f>
        <v>603126.04799999995</v>
      </c>
      <c r="CN307" s="115">
        <v>37</v>
      </c>
      <c r="CO307" s="116">
        <f t="shared" ref="CO307" si="924">(CN307*$E307*$F307*$G307*$L307)</f>
        <v>929819.32400000002</v>
      </c>
      <c r="CP307" s="115">
        <v>29</v>
      </c>
      <c r="CQ307" s="116">
        <f t="shared" ref="CQ307" si="925">(CP307*$E307*$F307*$G307*$L307)</f>
        <v>728777.30799999996</v>
      </c>
      <c r="CR307" s="115">
        <v>39</v>
      </c>
      <c r="CS307" s="116">
        <f t="shared" ref="CS307" si="926">(CR307*$E307*$F307*$G307*$M307)</f>
        <v>1176095.7936</v>
      </c>
      <c r="CT307" s="115">
        <v>45</v>
      </c>
      <c r="CU307" s="116">
        <f t="shared" ref="CU307" si="927">(CT307*$E307*$F307*$G307*$M307)</f>
        <v>1357033.608</v>
      </c>
      <c r="CV307" s="115">
        <v>0</v>
      </c>
      <c r="CW307" s="116">
        <f t="shared" ref="CW307" si="928">(CV307*$E307*$F307*$G307*$M307)</f>
        <v>0</v>
      </c>
      <c r="CX307" s="123">
        <v>12</v>
      </c>
      <c r="CY307" s="115">
        <f>(CX307*$E307*$F307*$G307*$M307)</f>
        <v>361875.62880000001</v>
      </c>
      <c r="CZ307" s="115"/>
      <c r="DA307" s="124">
        <f t="shared" ref="DA307:DA320" si="929">(CZ307*$E307*$F307*$G307*$M307*$DA$13)</f>
        <v>0</v>
      </c>
      <c r="DB307" s="115"/>
      <c r="DC307" s="116"/>
      <c r="DD307" s="125"/>
      <c r="DE307" s="115">
        <f t="shared" ref="DE307" si="930">(DD307*$E307*$F307*$G307*$M307)</f>
        <v>0</v>
      </c>
      <c r="DF307" s="115">
        <v>25</v>
      </c>
      <c r="DG307" s="116">
        <f t="shared" ref="DG307" si="931">(DF307*$E307*$F307*$G307*$M307)</f>
        <v>753907.55999999994</v>
      </c>
      <c r="DH307" s="115">
        <v>45</v>
      </c>
      <c r="DI307" s="116">
        <f t="shared" ref="DI307" si="932">(DH307*$E307*$F307*$G307*$N307)</f>
        <v>1801300.5629999998</v>
      </c>
      <c r="DJ307" s="115">
        <v>25</v>
      </c>
      <c r="DK307" s="124">
        <f t="shared" ref="DK307" si="933">(DJ307*$E307*$F307*$G307*$O307)</f>
        <v>1153299.0649999999</v>
      </c>
      <c r="DL307" s="124"/>
      <c r="DM307" s="124"/>
      <c r="DN307" s="116">
        <f t="shared" ref="DN307:DO320" si="934">SUM(P307,R307,T307,V307,X307,Z307,AB307,AD307,AF307,AH307,AJ307,AL307,AR307,AV307,AX307,CB307,AN307,BB307,BD307,BF307,CP307,BH307,BJ307,AP307,BN307,AT307,CR307,BP307,CT307,BR307,BT307,BV307,CD307,BX307,BZ307,CF307,CH307,CJ307,CL307,CN307,CV307,CX307,BL307,AZ307,CZ307,DB307,DD307,DF307,DH307,DJ307,DL307)</f>
        <v>1363</v>
      </c>
      <c r="DO307" s="116">
        <f t="shared" si="934"/>
        <v>39634715.447200008</v>
      </c>
    </row>
    <row r="308" spans="1:119" s="129" customFormat="1" ht="45" customHeight="1" x14ac:dyDescent="0.25">
      <c r="A308" s="89"/>
      <c r="B308" s="109">
        <v>251</v>
      </c>
      <c r="C308" s="110" t="s">
        <v>705</v>
      </c>
      <c r="D308" s="152" t="s">
        <v>706</v>
      </c>
      <c r="E308" s="93">
        <v>24257</v>
      </c>
      <c r="F308" s="112">
        <v>0.69</v>
      </c>
      <c r="G308" s="131">
        <v>1</v>
      </c>
      <c r="H308" s="101"/>
      <c r="I308" s="101"/>
      <c r="J308" s="101"/>
      <c r="K308" s="65"/>
      <c r="L308" s="113">
        <v>1.4</v>
      </c>
      <c r="M308" s="113">
        <v>1.68</v>
      </c>
      <c r="N308" s="113">
        <v>2.23</v>
      </c>
      <c r="O308" s="114">
        <v>2.57</v>
      </c>
      <c r="P308" s="115">
        <v>9</v>
      </c>
      <c r="Q308" s="116">
        <f>(P308*$E308*$F308*$G308*$L308*$Q$13)</f>
        <v>231979.39379999999</v>
      </c>
      <c r="R308" s="194"/>
      <c r="S308" s="115">
        <f>(R308*$E308*$F308*$G308*$L308*$S$13)</f>
        <v>0</v>
      </c>
      <c r="T308" s="115">
        <v>4</v>
      </c>
      <c r="U308" s="116">
        <f>(T308*$E308*$F308*$G308*$L308*$U$13)</f>
        <v>115380.45808799998</v>
      </c>
      <c r="V308" s="115"/>
      <c r="W308" s="116">
        <f>(V308*$E308*$F308*$G308*$L308*$W$13)</f>
        <v>0</v>
      </c>
      <c r="X308" s="115">
        <v>2</v>
      </c>
      <c r="Y308" s="116">
        <f>(X308*$E308*$F308*$G308*$L308*$Y$13)</f>
        <v>65610.333599999984</v>
      </c>
      <c r="Z308" s="116"/>
      <c r="AA308" s="116"/>
      <c r="AB308" s="115"/>
      <c r="AC308" s="116">
        <f>(AB308*$E308*$F308*$G308*$L308*$AC$13)</f>
        <v>0</v>
      </c>
      <c r="AD308" s="115"/>
      <c r="AE308" s="116"/>
      <c r="AF308" s="115">
        <v>16</v>
      </c>
      <c r="AG308" s="116">
        <f>(AF308*$E308*$F308*$G308*$L308*$AG$13)</f>
        <v>412407.81119999994</v>
      </c>
      <c r="AH308" s="115"/>
      <c r="AI308" s="116"/>
      <c r="AJ308" s="117"/>
      <c r="AK308" s="116">
        <f>(AJ308*$E308*$F308*$G308*$L308*$AK$13)</f>
        <v>0</v>
      </c>
      <c r="AL308" s="115">
        <v>5</v>
      </c>
      <c r="AM308" s="116">
        <f>(AL308*$E308*$F308*$G308*$L308*$AM$13)</f>
        <v>128877.44099999999</v>
      </c>
      <c r="AN308" s="115">
        <v>5</v>
      </c>
      <c r="AO308" s="115">
        <f>(AN308*$E308*$F308*$G308*$L308*$AO$13)</f>
        <v>128877.44099999999</v>
      </c>
      <c r="AP308" s="115">
        <v>0</v>
      </c>
      <c r="AQ308" s="116">
        <f>(AP308*$E308*$F308*$G308*$M308*$AQ$13)</f>
        <v>0</v>
      </c>
      <c r="AR308" s="123"/>
      <c r="AS308" s="116">
        <f>(AR308*$E308*$F308*$G308*$M308*$AS$13)</f>
        <v>0</v>
      </c>
      <c r="AT308" s="115"/>
      <c r="AU308" s="122">
        <f>(AT308*$E308*$F308*$G308*$M308*$AU$13)</f>
        <v>0</v>
      </c>
      <c r="AV308" s="115"/>
      <c r="AW308" s="116">
        <f t="shared" si="906"/>
        <v>0</v>
      </c>
      <c r="AX308" s="115">
        <v>0</v>
      </c>
      <c r="AY308" s="115">
        <f t="shared" si="907"/>
        <v>0</v>
      </c>
      <c r="AZ308" s="115"/>
      <c r="BA308" s="116">
        <f t="shared" si="908"/>
        <v>0</v>
      </c>
      <c r="BB308" s="115">
        <v>0</v>
      </c>
      <c r="BC308" s="116">
        <f>(BB308*$E308*$F308*$G308*$L308*$BC$13)</f>
        <v>0</v>
      </c>
      <c r="BD308" s="115">
        <v>0</v>
      </c>
      <c r="BE308" s="116">
        <f t="shared" si="909"/>
        <v>0</v>
      </c>
      <c r="BF308" s="115">
        <v>0</v>
      </c>
      <c r="BG308" s="116">
        <f>(BF308*$E308*$F308*$G308*$L308*$BG$13)</f>
        <v>0</v>
      </c>
      <c r="BH308" s="115">
        <v>0</v>
      </c>
      <c r="BI308" s="116">
        <f>(BH308*$E308*$F308*$G308*$L308*$BI$13)</f>
        <v>0</v>
      </c>
      <c r="BJ308" s="115">
        <v>0</v>
      </c>
      <c r="BK308" s="116">
        <f>(BJ308*$E308*$F308*$G308*$M308*$BK$13)</f>
        <v>0</v>
      </c>
      <c r="BL308" s="115"/>
      <c r="BM308" s="116">
        <f>(BL308*$E308*$F308*$G308*$M308*$BM$13)</f>
        <v>0</v>
      </c>
      <c r="BN308" s="115">
        <v>0</v>
      </c>
      <c r="BO308" s="116">
        <f>(BN308*$E308*$F308*$G308*$M308*$BO$13)</f>
        <v>0</v>
      </c>
      <c r="BP308" s="132">
        <v>0</v>
      </c>
      <c r="BQ308" s="116">
        <f>(BP308*$E308*$F308*$G308*$M308*$BQ$13)</f>
        <v>0</v>
      </c>
      <c r="BR308" s="115">
        <v>0</v>
      </c>
      <c r="BS308" s="116">
        <f>(BR308*$E308*$F308*$G308*$M308*$BS$13)</f>
        <v>0</v>
      </c>
      <c r="BT308" s="115">
        <v>3</v>
      </c>
      <c r="BU308" s="116">
        <f>(BT308*$E308*$F308*$G308*$M308*$BU$13)</f>
        <v>101227.37183999999</v>
      </c>
      <c r="BV308" s="115">
        <v>0</v>
      </c>
      <c r="BW308" s="124">
        <f>(BV308*$E308*$F308*$G308*$M308*$BW$13)</f>
        <v>0</v>
      </c>
      <c r="BX308" s="115"/>
      <c r="BY308" s="116">
        <f>(BX308*$E308*$F308*$G308*$L308*$BY$13)</f>
        <v>0</v>
      </c>
      <c r="BZ308" s="115"/>
      <c r="CA308" s="116">
        <f>(BZ308*$E308*$F308*$G308*$L308*$CA$13)</f>
        <v>0</v>
      </c>
      <c r="CB308" s="115">
        <v>0</v>
      </c>
      <c r="CC308" s="116">
        <f>(CB308*$E308*$F308*$G308*$L308*$CC$13)</f>
        <v>0</v>
      </c>
      <c r="CD308" s="115">
        <v>0</v>
      </c>
      <c r="CE308" s="116">
        <f>(CD308*$E308*$F308*$G308*$M308*$CE$13)</f>
        <v>0</v>
      </c>
      <c r="CF308" s="115"/>
      <c r="CG308" s="116">
        <f t="shared" si="920"/>
        <v>0</v>
      </c>
      <c r="CH308" s="115">
        <v>0</v>
      </c>
      <c r="CI308" s="116">
        <f>(CH308*$E308*$F308*$G308*$L308*$CI$13)</f>
        <v>0</v>
      </c>
      <c r="CJ308" s="115">
        <v>0</v>
      </c>
      <c r="CK308" s="116">
        <f>(CJ308*$E308*$F308*$G308*$L308*$CK$13)</f>
        <v>0</v>
      </c>
      <c r="CL308" s="115">
        <v>0</v>
      </c>
      <c r="CM308" s="116">
        <f>(CL308*$E308*$F308*$G308*$L308*$CM$13)</f>
        <v>0</v>
      </c>
      <c r="CN308" s="115">
        <v>0</v>
      </c>
      <c r="CO308" s="116">
        <f>(CN308*$E308*$F308*$G308*$L308*$CO$13)</f>
        <v>0</v>
      </c>
      <c r="CP308" s="115">
        <v>0</v>
      </c>
      <c r="CQ308" s="116">
        <f>(CP308*$E308*$F308*$G308*$L308*$CQ$13)</f>
        <v>0</v>
      </c>
      <c r="CR308" s="115">
        <v>0</v>
      </c>
      <c r="CS308" s="116">
        <f>(CR308*$E308*$F308*$G308*$M308*$CS$13)</f>
        <v>0</v>
      </c>
      <c r="CT308" s="115">
        <v>0</v>
      </c>
      <c r="CU308" s="116">
        <f>(CT308*$E308*$F308*$G308*$M308*$CU$13)</f>
        <v>0</v>
      </c>
      <c r="CV308" s="115">
        <v>0</v>
      </c>
      <c r="CW308" s="116">
        <f>(CV308*$E308*$F308*$G308*$M308*$CW$13)</f>
        <v>0</v>
      </c>
      <c r="CX308" s="123">
        <v>0</v>
      </c>
      <c r="CY308" s="115">
        <f>(CX308*$E308*$F308*$G308*$M308*$CY$13)</f>
        <v>0</v>
      </c>
      <c r="CZ308" s="115">
        <v>0</v>
      </c>
      <c r="DA308" s="124">
        <f t="shared" si="929"/>
        <v>0</v>
      </c>
      <c r="DB308" s="115">
        <v>0</v>
      </c>
      <c r="DC308" s="116">
        <f>(DB308*$E308*$F308*$G308*$M308*$DC$13)</f>
        <v>0</v>
      </c>
      <c r="DD308" s="125"/>
      <c r="DE308" s="115">
        <f>(DD308*$E308*$F308*$G308*$M308*$DE$13)</f>
        <v>0</v>
      </c>
      <c r="DF308" s="115">
        <v>0</v>
      </c>
      <c r="DG308" s="116">
        <f>(DF308*$E308*$F308*$G308*$M308*$DG$13)</f>
        <v>0</v>
      </c>
      <c r="DH308" s="115"/>
      <c r="DI308" s="116">
        <f>(DH308*$E308*$F308*$G308*$N308*$DI$13)</f>
        <v>0</v>
      </c>
      <c r="DJ308" s="115">
        <v>2</v>
      </c>
      <c r="DK308" s="124">
        <f>(DJ308*$E308*$F308*$G308*$O308*$DK$13)</f>
        <v>68823.900959999984</v>
      </c>
      <c r="DL308" s="124"/>
      <c r="DM308" s="124"/>
      <c r="DN308" s="116">
        <f t="shared" si="934"/>
        <v>46</v>
      </c>
      <c r="DO308" s="116">
        <f t="shared" si="934"/>
        <v>1253184.1514879998</v>
      </c>
    </row>
    <row r="309" spans="1:119" s="129" customFormat="1" ht="15.75" customHeight="1" x14ac:dyDescent="0.25">
      <c r="A309" s="89"/>
      <c r="B309" s="109">
        <v>252</v>
      </c>
      <c r="C309" s="110" t="s">
        <v>707</v>
      </c>
      <c r="D309" s="152" t="s">
        <v>708</v>
      </c>
      <c r="E309" s="93">
        <v>24257</v>
      </c>
      <c r="F309" s="112">
        <v>0.72</v>
      </c>
      <c r="G309" s="131">
        <v>1</v>
      </c>
      <c r="H309" s="101"/>
      <c r="I309" s="101"/>
      <c r="J309" s="101"/>
      <c r="K309" s="65"/>
      <c r="L309" s="113">
        <v>1.4</v>
      </c>
      <c r="M309" s="113">
        <v>1.68</v>
      </c>
      <c r="N309" s="113">
        <v>2.23</v>
      </c>
      <c r="O309" s="114">
        <v>2.57</v>
      </c>
      <c r="P309" s="115">
        <v>85</v>
      </c>
      <c r="Q309" s="116">
        <f>(P309*$E309*$F309*$G309*$L309)</f>
        <v>2078339.7599999998</v>
      </c>
      <c r="R309" s="194">
        <v>72</v>
      </c>
      <c r="S309" s="115">
        <f>(R309*$E309*$F309*$G309*$L309)</f>
        <v>1760476.0319999997</v>
      </c>
      <c r="T309" s="115">
        <v>9</v>
      </c>
      <c r="U309" s="116">
        <f>(T309*$E309*$F309*$G309*$L309)</f>
        <v>220059.50399999996</v>
      </c>
      <c r="V309" s="115"/>
      <c r="W309" s="116">
        <f t="shared" ref="W309" si="935">(V309*$E309*$F309*$G309*$L309)</f>
        <v>0</v>
      </c>
      <c r="X309" s="115">
        <v>0</v>
      </c>
      <c r="Y309" s="116">
        <f t="shared" ref="Y309" si="936">(X309*$E309*$F309*$G309*$L309)</f>
        <v>0</v>
      </c>
      <c r="Z309" s="116"/>
      <c r="AA309" s="116"/>
      <c r="AB309" s="115"/>
      <c r="AC309" s="116">
        <f>(AB309*$E309*$F309*$G309*$L309)</f>
        <v>0</v>
      </c>
      <c r="AD309" s="115"/>
      <c r="AE309" s="116"/>
      <c r="AF309" s="115">
        <v>82</v>
      </c>
      <c r="AG309" s="116">
        <f t="shared" ref="AG309" si="937">(AF309*$E309*$F309*$G309*$L309)</f>
        <v>2004986.5919999999</v>
      </c>
      <c r="AH309" s="115"/>
      <c r="AI309" s="116"/>
      <c r="AJ309" s="117"/>
      <c r="AK309" s="116">
        <f>(AJ309*$E309*$F309*$G309*$L309)</f>
        <v>0</v>
      </c>
      <c r="AL309" s="115">
        <v>40</v>
      </c>
      <c r="AM309" s="116">
        <f>(AL309*$E309*$F309*$G309*$L309)</f>
        <v>978042.23999999987</v>
      </c>
      <c r="AN309" s="115">
        <v>100</v>
      </c>
      <c r="AO309" s="115">
        <f>(AN309*$E309*$F309*$G309*$L309)</f>
        <v>2445105.5999999996</v>
      </c>
      <c r="AP309" s="115">
        <v>100</v>
      </c>
      <c r="AQ309" s="116">
        <f>(AP309*$E309*$F309*$G309*$M309)</f>
        <v>2934126.7199999997</v>
      </c>
      <c r="AR309" s="121"/>
      <c r="AS309" s="116">
        <f>(AR309*$E309*$F309*$G309*$M309)</f>
        <v>0</v>
      </c>
      <c r="AT309" s="115">
        <v>19</v>
      </c>
      <c r="AU309" s="122">
        <f t="shared" ref="AU309" si="938">(AT309*$E309*$F309*$G309*$M309)</f>
        <v>557484.07680000004</v>
      </c>
      <c r="AV309" s="115"/>
      <c r="AW309" s="116">
        <f t="shared" si="906"/>
        <v>0</v>
      </c>
      <c r="AX309" s="115"/>
      <c r="AY309" s="115">
        <f t="shared" si="907"/>
        <v>0</v>
      </c>
      <c r="AZ309" s="115"/>
      <c r="BA309" s="116">
        <f t="shared" si="908"/>
        <v>0</v>
      </c>
      <c r="BB309" s="115">
        <v>0</v>
      </c>
      <c r="BC309" s="116">
        <f>(BB309*$E309*$F309*$G309*$L309)</f>
        <v>0</v>
      </c>
      <c r="BD309" s="115">
        <v>0</v>
      </c>
      <c r="BE309" s="116">
        <f t="shared" si="909"/>
        <v>0</v>
      </c>
      <c r="BF309" s="115">
        <v>0</v>
      </c>
      <c r="BG309" s="116"/>
      <c r="BH309" s="115">
        <v>51</v>
      </c>
      <c r="BI309" s="116">
        <f t="shared" ref="BI309" si="939">(BH309*$E309*$F309*$G309*$L309)</f>
        <v>1247003.8559999999</v>
      </c>
      <c r="BJ309" s="115">
        <v>11</v>
      </c>
      <c r="BK309" s="116">
        <f t="shared" ref="BK309" si="940">(BJ309*$E309*$F309*$G309*$M309)</f>
        <v>322753.93919999996</v>
      </c>
      <c r="BL309" s="115">
        <v>14</v>
      </c>
      <c r="BM309" s="116">
        <f>(BL309*$E309*$F309*$G309*$M309)</f>
        <v>410777.74079999997</v>
      </c>
      <c r="BN309" s="115">
        <v>0</v>
      </c>
      <c r="BO309" s="116">
        <f>(BN309*$E309*$F309*$G309*$M309)</f>
        <v>0</v>
      </c>
      <c r="BP309" s="115">
        <v>63</v>
      </c>
      <c r="BQ309" s="116">
        <f t="shared" ref="BQ309" si="941">(BP309*$E309*$F309*$G309*$M309)</f>
        <v>1848499.8336</v>
      </c>
      <c r="BR309" s="115">
        <v>8</v>
      </c>
      <c r="BS309" s="116">
        <f t="shared" ref="BS309" si="942">(BR309*$E309*$F309*$G309*$M309)</f>
        <v>234730.13760000002</v>
      </c>
      <c r="BT309" s="115">
        <v>18</v>
      </c>
      <c r="BU309" s="116">
        <f t="shared" ref="BU309" si="943">(BT309*$E309*$F309*$G309*$M309)</f>
        <v>528142.80959999992</v>
      </c>
      <c r="BV309" s="115">
        <v>87</v>
      </c>
      <c r="BW309" s="124">
        <f t="shared" ref="BW309" si="944">(BV309*$E309*$F309*$G309*$M309)</f>
        <v>2552690.2464000001</v>
      </c>
      <c r="BX309" s="115">
        <v>5</v>
      </c>
      <c r="BY309" s="116">
        <f t="shared" ref="BY309" si="945">(BX309*$E309*$F309*$G309*$L309)</f>
        <v>122255.27999999998</v>
      </c>
      <c r="BZ309" s="115">
        <v>27</v>
      </c>
      <c r="CA309" s="116">
        <f t="shared" ref="CA309" si="946">(BZ309*$E309*$F309*$G309*$L309)</f>
        <v>660178.51199999987</v>
      </c>
      <c r="CB309" s="115">
        <v>0</v>
      </c>
      <c r="CC309" s="116">
        <f t="shared" ref="CC309" si="947">(CB309*$E309*$F309*$G309*$L309)</f>
        <v>0</v>
      </c>
      <c r="CD309" s="115">
        <v>47</v>
      </c>
      <c r="CE309" s="116">
        <f t="shared" ref="CE309" si="948">(CD309*$E309*$F309*$G309*$M309)</f>
        <v>1379039.5584</v>
      </c>
      <c r="CF309" s="115"/>
      <c r="CG309" s="116">
        <f t="shared" si="920"/>
        <v>0</v>
      </c>
      <c r="CH309" s="115">
        <v>3</v>
      </c>
      <c r="CI309" s="116">
        <f t="shared" ref="CI309" si="949">(CH309*$E309*$F309*$G309*$L309)</f>
        <v>73353.167999999991</v>
      </c>
      <c r="CJ309" s="115">
        <v>3</v>
      </c>
      <c r="CK309" s="116">
        <f t="shared" ref="CK309" si="950">(CJ309*$E309*$F309*$G309*$L309)</f>
        <v>73353.167999999991</v>
      </c>
      <c r="CL309" s="115">
        <v>36</v>
      </c>
      <c r="CM309" s="116">
        <f t="shared" ref="CM309" si="951">(CL309*$E309*$F309*$G309*$L309)</f>
        <v>880238.01599999983</v>
      </c>
      <c r="CN309" s="115">
        <v>50</v>
      </c>
      <c r="CO309" s="116">
        <f t="shared" ref="CO309" si="952">(CN309*$E309*$F309*$G309*$L309)</f>
        <v>1222552.7999999998</v>
      </c>
      <c r="CP309" s="115">
        <v>33</v>
      </c>
      <c r="CQ309" s="116">
        <f t="shared" ref="CQ309" si="953">(CP309*$E309*$F309*$G309*$L309)</f>
        <v>806884.84799999988</v>
      </c>
      <c r="CR309" s="115">
        <v>124</v>
      </c>
      <c r="CS309" s="116">
        <f t="shared" ref="CS309" si="954">(CR309*$E309*$F309*$G309*$M309)</f>
        <v>3638317.1327999998</v>
      </c>
      <c r="CT309" s="115">
        <v>50</v>
      </c>
      <c r="CU309" s="116">
        <f t="shared" ref="CU309" si="955">(CT309*$E309*$F309*$G309*$M309)</f>
        <v>1467063.3599999999</v>
      </c>
      <c r="CV309" s="115">
        <v>10</v>
      </c>
      <c r="CW309" s="116">
        <f t="shared" ref="CW309" si="956">(CV309*$E309*$F309*$G309*$M309)</f>
        <v>293412.67199999996</v>
      </c>
      <c r="CX309" s="123">
        <v>0</v>
      </c>
      <c r="CY309" s="115">
        <f>(CX309*$E309*$F309*$G309*$M309)</f>
        <v>0</v>
      </c>
      <c r="CZ309" s="115">
        <v>0</v>
      </c>
      <c r="DA309" s="124">
        <f t="shared" si="929"/>
        <v>0</v>
      </c>
      <c r="DB309" s="115"/>
      <c r="DC309" s="116"/>
      <c r="DD309" s="115">
        <v>2</v>
      </c>
      <c r="DE309" s="115">
        <f t="shared" ref="DE309" si="957">(DD309*$E309*$F309*$G309*$M309)</f>
        <v>58682.534400000004</v>
      </c>
      <c r="DF309" s="115">
        <v>45</v>
      </c>
      <c r="DG309" s="116">
        <f t="shared" ref="DG309" si="958">(DF309*$E309*$F309*$G309*$M309)</f>
        <v>1320357.0239999997</v>
      </c>
      <c r="DH309" s="115">
        <v>20</v>
      </c>
      <c r="DI309" s="116">
        <f t="shared" ref="DI309" si="959">(DH309*$E309*$F309*$G309*$N309)</f>
        <v>778940.78399999999</v>
      </c>
      <c r="DJ309" s="115">
        <v>20</v>
      </c>
      <c r="DK309" s="124">
        <f t="shared" ref="DK309" si="960">(DJ309*$E309*$F309*$G309*$O309)</f>
        <v>897703.05599999987</v>
      </c>
      <c r="DL309" s="124"/>
      <c r="DM309" s="124"/>
      <c r="DN309" s="116">
        <f t="shared" si="934"/>
        <v>1234</v>
      </c>
      <c r="DO309" s="116">
        <f t="shared" si="934"/>
        <v>33795551.001600005</v>
      </c>
    </row>
    <row r="310" spans="1:119" s="129" customFormat="1" ht="15.75" customHeight="1" x14ac:dyDescent="0.25">
      <c r="A310" s="89"/>
      <c r="B310" s="109">
        <v>253</v>
      </c>
      <c r="C310" s="110" t="s">
        <v>709</v>
      </c>
      <c r="D310" s="152" t="s">
        <v>710</v>
      </c>
      <c r="E310" s="93">
        <v>24257</v>
      </c>
      <c r="F310" s="112">
        <v>0.59</v>
      </c>
      <c r="G310" s="131">
        <v>1</v>
      </c>
      <c r="H310" s="101"/>
      <c r="I310" s="101"/>
      <c r="J310" s="101"/>
      <c r="K310" s="65"/>
      <c r="L310" s="113">
        <v>1.4</v>
      </c>
      <c r="M310" s="113">
        <v>1.68</v>
      </c>
      <c r="N310" s="113">
        <v>2.23</v>
      </c>
      <c r="O310" s="114">
        <v>2.57</v>
      </c>
      <c r="P310" s="115">
        <v>89</v>
      </c>
      <c r="Q310" s="116">
        <f t="shared" ref="Q310:Q320" si="961">(P310*$E310*$F310*$G310*$L310*$Q$13)</f>
        <v>1961552.0077999998</v>
      </c>
      <c r="R310" s="194">
        <v>138</v>
      </c>
      <c r="S310" s="115">
        <f>(R310*$E310*$F310*$G310*$L310*$S$13)</f>
        <v>3041507.6075999998</v>
      </c>
      <c r="T310" s="115">
        <v>0</v>
      </c>
      <c r="U310" s="116">
        <f>(T310*$E310*$F310*$G310*$L310*$U$13)</f>
        <v>0</v>
      </c>
      <c r="V310" s="115">
        <v>0</v>
      </c>
      <c r="W310" s="116">
        <f>(V310*$E310*$F310*$G310*$L310*$W$13)</f>
        <v>0</v>
      </c>
      <c r="X310" s="115">
        <v>0</v>
      </c>
      <c r="Y310" s="116">
        <f>(X310*$E310*$F310*$G310*$L310*$Y$13)</f>
        <v>0</v>
      </c>
      <c r="Z310" s="116"/>
      <c r="AA310" s="116"/>
      <c r="AB310" s="115"/>
      <c r="AC310" s="116">
        <f>(AB310*$E310*$F310*$G310*$L310*$AC$13)</f>
        <v>0</v>
      </c>
      <c r="AD310" s="115"/>
      <c r="AE310" s="116"/>
      <c r="AF310" s="115">
        <v>118</v>
      </c>
      <c r="AG310" s="116">
        <f>(AF310*$E310*$F310*$G310*$L310*$AG$13)</f>
        <v>2600709.4035999998</v>
      </c>
      <c r="AH310" s="115"/>
      <c r="AI310" s="116"/>
      <c r="AJ310" s="117"/>
      <c r="AK310" s="116">
        <f>(AJ310*$E310*$F310*$G310*$L310*$AK$13)</f>
        <v>0</v>
      </c>
      <c r="AL310" s="115">
        <v>95</v>
      </c>
      <c r="AM310" s="116">
        <f>(AL310*$E310*$F310*$G310*$L310*$AM$13)</f>
        <v>2093791.4689999998</v>
      </c>
      <c r="AN310" s="115">
        <v>150</v>
      </c>
      <c r="AO310" s="115">
        <f>(AN310*$E310*$F310*$G310*$L310*$AO$13)</f>
        <v>3305986.5300000003</v>
      </c>
      <c r="AP310" s="115">
        <v>150</v>
      </c>
      <c r="AQ310" s="116">
        <f>(AP310*$E310*$F310*$G310*$M310*$AQ$13)</f>
        <v>3967183.8360000001</v>
      </c>
      <c r="AR310" s="123"/>
      <c r="AS310" s="116">
        <f>(AR310*$E310*$F310*$G310*$M310*$AS$13)</f>
        <v>0</v>
      </c>
      <c r="AT310" s="115">
        <v>7</v>
      </c>
      <c r="AU310" s="122">
        <f>(AT310*$E310*$F310*$G310*$M310*$AU$13)</f>
        <v>185135.24567999996</v>
      </c>
      <c r="AV310" s="115"/>
      <c r="AW310" s="116">
        <f t="shared" si="906"/>
        <v>0</v>
      </c>
      <c r="AX310" s="115"/>
      <c r="AY310" s="115">
        <f t="shared" si="907"/>
        <v>0</v>
      </c>
      <c r="AZ310" s="115"/>
      <c r="BA310" s="116">
        <f t="shared" si="908"/>
        <v>0</v>
      </c>
      <c r="BB310" s="115">
        <v>0</v>
      </c>
      <c r="BC310" s="116">
        <f>(BB310*$E310*$F310*$G310*$L310*$BC$13)</f>
        <v>0</v>
      </c>
      <c r="BD310" s="115">
        <v>0</v>
      </c>
      <c r="BE310" s="116">
        <f t="shared" si="909"/>
        <v>0</v>
      </c>
      <c r="BF310" s="115">
        <v>0</v>
      </c>
      <c r="BG310" s="116">
        <f>(BF310*$E310*$F310*$G310*$L310*$BG$13)</f>
        <v>0</v>
      </c>
      <c r="BH310" s="115">
        <v>27</v>
      </c>
      <c r="BI310" s="116">
        <f>(BH310*$E310*$F310*$G310*$L310*$BI$13)</f>
        <v>649175.53679999989</v>
      </c>
      <c r="BJ310" s="115">
        <v>22</v>
      </c>
      <c r="BK310" s="116">
        <f>(BJ310*$E310*$F310*$G310*$M310*$BK$13)</f>
        <v>581853.62927999999</v>
      </c>
      <c r="BL310" s="115"/>
      <c r="BM310" s="116">
        <f>(BL310*$E310*$F310*$G310*$M310*$BM$13)</f>
        <v>0</v>
      </c>
      <c r="BN310" s="115"/>
      <c r="BO310" s="116">
        <f>(BN310*$E310*$F310*$G310*$M310*$BO$13)</f>
        <v>0</v>
      </c>
      <c r="BP310" s="132">
        <v>44</v>
      </c>
      <c r="BQ310" s="116">
        <f>(BP310*$E310*$F310*$G310*$M310*$BQ$13)</f>
        <v>1057915.6895999999</v>
      </c>
      <c r="BR310" s="115">
        <v>8</v>
      </c>
      <c r="BS310" s="116">
        <f>(BR310*$E310*$F310*$G310*$M310*$BS$13)</f>
        <v>173113.47647999998</v>
      </c>
      <c r="BT310" s="115">
        <v>33</v>
      </c>
      <c r="BU310" s="116">
        <f>(BT310*$E310*$F310*$G310*$M310*$BU$13)</f>
        <v>952124.12063999986</v>
      </c>
      <c r="BV310" s="115">
        <v>15</v>
      </c>
      <c r="BW310" s="124">
        <f>(BV310*$E310*$F310*$G310*$M310*$BW$13)</f>
        <v>432783.69119999994</v>
      </c>
      <c r="BX310" s="115">
        <v>0</v>
      </c>
      <c r="BY310" s="116">
        <f>(BX310*$E310*$F310*$G310*$L310*$BY$13)</f>
        <v>0</v>
      </c>
      <c r="BZ310" s="115"/>
      <c r="CA310" s="116">
        <f>(BZ310*$E310*$F310*$G310*$L310*$CA$13)</f>
        <v>0</v>
      </c>
      <c r="CB310" s="115">
        <v>0</v>
      </c>
      <c r="CC310" s="116">
        <f>(CB310*$E310*$F310*$G310*$L310*$CC$13)</f>
        <v>0</v>
      </c>
      <c r="CD310" s="115">
        <v>27</v>
      </c>
      <c r="CE310" s="116">
        <f>(CD310*$E310*$F310*$G310*$M310*$CE$13)</f>
        <v>649175.53679999989</v>
      </c>
      <c r="CF310" s="115"/>
      <c r="CG310" s="116">
        <f t="shared" si="920"/>
        <v>0</v>
      </c>
      <c r="CH310" s="115">
        <v>0</v>
      </c>
      <c r="CI310" s="116">
        <f>(CH310*$E310*$F310*$G310*$L310*$CI$13)</f>
        <v>0</v>
      </c>
      <c r="CJ310" s="115">
        <v>0</v>
      </c>
      <c r="CK310" s="116">
        <f>(CJ310*$E310*$F310*$G310*$L310*$CK$13)</f>
        <v>0</v>
      </c>
      <c r="CL310" s="115"/>
      <c r="CM310" s="116">
        <f>(CL310*$E310*$F310*$G310*$L310*$CM$13)</f>
        <v>0</v>
      </c>
      <c r="CN310" s="115">
        <v>36</v>
      </c>
      <c r="CO310" s="116">
        <f>(CN310*$E310*$F310*$G310*$L310*$CO$13)</f>
        <v>649175.5368</v>
      </c>
      <c r="CP310" s="115">
        <v>90</v>
      </c>
      <c r="CQ310" s="116">
        <f>(CP310*$E310*$F310*$G310*$L310*$CQ$13)</f>
        <v>1803265.38</v>
      </c>
      <c r="CR310" s="115">
        <v>165</v>
      </c>
      <c r="CS310" s="116">
        <f>(CR310*$E310*$F310*$G310*$M310*$CS$13)</f>
        <v>3967183.8359999992</v>
      </c>
      <c r="CT310" s="115">
        <v>45</v>
      </c>
      <c r="CU310" s="116">
        <f>(CT310*$E310*$F310*$G310*$M310*$CU$13)</f>
        <v>1081959.2279999999</v>
      </c>
      <c r="CV310" s="115">
        <v>0</v>
      </c>
      <c r="CW310" s="116">
        <f>(CV310*$E310*$F310*$G310*$M310*$CW$13)</f>
        <v>0</v>
      </c>
      <c r="CX310" s="123">
        <v>0</v>
      </c>
      <c r="CY310" s="115">
        <f>(CX310*$E310*$F310*$G310*$M310*$CY$13)</f>
        <v>0</v>
      </c>
      <c r="CZ310" s="115">
        <v>0</v>
      </c>
      <c r="DA310" s="124">
        <f t="shared" si="929"/>
        <v>0</v>
      </c>
      <c r="DB310" s="115">
        <v>3</v>
      </c>
      <c r="DC310" s="116">
        <f>(DB310*$E310*$F310*$G310*$M310*$DC$13)</f>
        <v>72130.6152</v>
      </c>
      <c r="DD310" s="125">
        <v>5</v>
      </c>
      <c r="DE310" s="115">
        <f>(DD310*$E310*$F310*$G310*$M310*$DE$13)</f>
        <v>120217.69199999998</v>
      </c>
      <c r="DF310" s="115">
        <v>34</v>
      </c>
      <c r="DG310" s="116">
        <f>(DF310*$E310*$F310*$G310*$M310*$DG$13)</f>
        <v>817480.30559999996</v>
      </c>
      <c r="DH310" s="115">
        <v>25</v>
      </c>
      <c r="DI310" s="116">
        <f>(DH310*$E310*$F310*$G310*$N310*$DI$13)</f>
        <v>638298.69799999997</v>
      </c>
      <c r="DJ310" s="115">
        <v>2</v>
      </c>
      <c r="DK310" s="124">
        <f>(DJ310*$E310*$F310*$G310*$O310*$DK$13)</f>
        <v>58849.422559999992</v>
      </c>
      <c r="DL310" s="124"/>
      <c r="DM310" s="124"/>
      <c r="DN310" s="116">
        <f t="shared" si="934"/>
        <v>1328</v>
      </c>
      <c r="DO310" s="116">
        <f t="shared" si="934"/>
        <v>30860568.494639996</v>
      </c>
    </row>
    <row r="311" spans="1:119" s="129" customFormat="1" ht="30.75" customHeight="1" x14ac:dyDescent="0.25">
      <c r="A311" s="89"/>
      <c r="B311" s="109">
        <v>254</v>
      </c>
      <c r="C311" s="110" t="s">
        <v>711</v>
      </c>
      <c r="D311" s="152" t="s">
        <v>712</v>
      </c>
      <c r="E311" s="93">
        <v>24257</v>
      </c>
      <c r="F311" s="131">
        <v>0.7</v>
      </c>
      <c r="G311" s="131">
        <v>1</v>
      </c>
      <c r="H311" s="101"/>
      <c r="I311" s="101"/>
      <c r="J311" s="101"/>
      <c r="K311" s="65"/>
      <c r="L311" s="113">
        <v>1.4</v>
      </c>
      <c r="M311" s="113">
        <v>1.68</v>
      </c>
      <c r="N311" s="113">
        <v>2.23</v>
      </c>
      <c r="O311" s="114">
        <v>2.57</v>
      </c>
      <c r="P311" s="115">
        <v>112</v>
      </c>
      <c r="Q311" s="116">
        <f t="shared" ref="Q311:Q312" si="962">(P311*$E311*$F311*$G311*$L311)</f>
        <v>2662448.3199999994</v>
      </c>
      <c r="R311" s="194">
        <v>540</v>
      </c>
      <c r="S311" s="115">
        <f t="shared" ref="S311:S312" si="963">(R311*$E311*$F311*$G311*$L311)</f>
        <v>12836804.399999999</v>
      </c>
      <c r="T311" s="115">
        <v>20</v>
      </c>
      <c r="U311" s="116">
        <f t="shared" ref="U311:U312" si="964">(T311*$E311*$F311*$G311*$L311)</f>
        <v>475437.19999999995</v>
      </c>
      <c r="V311" s="115"/>
      <c r="W311" s="116">
        <f t="shared" ref="W311:W312" si="965">(V311*$E311*$F311*$G311*$L311)</f>
        <v>0</v>
      </c>
      <c r="X311" s="115">
        <v>0</v>
      </c>
      <c r="Y311" s="116">
        <f t="shared" ref="Y311:Y312" si="966">(X311*$E311*$F311*$G311*$L311)</f>
        <v>0</v>
      </c>
      <c r="Z311" s="116"/>
      <c r="AA311" s="116"/>
      <c r="AB311" s="115"/>
      <c r="AC311" s="116">
        <f t="shared" ref="AC311:AC312" si="967">(AB311*$E311*$F311*$G311*$L311)</f>
        <v>0</v>
      </c>
      <c r="AD311" s="115"/>
      <c r="AE311" s="116"/>
      <c r="AF311" s="115">
        <v>73</v>
      </c>
      <c r="AG311" s="116">
        <f t="shared" ref="AG311:AG312" si="968">(AF311*$E311*$F311*$G311*$L311)</f>
        <v>1735345.7799999998</v>
      </c>
      <c r="AH311" s="115"/>
      <c r="AI311" s="116"/>
      <c r="AJ311" s="117"/>
      <c r="AK311" s="116">
        <f t="shared" ref="AK311:AK312" si="969">(AJ311*$E311*$F311*$G311*$L311)</f>
        <v>0</v>
      </c>
      <c r="AL311" s="115">
        <v>140</v>
      </c>
      <c r="AM311" s="116">
        <f t="shared" ref="AM311:AM312" si="970">(AL311*$E311*$F311*$G311*$L311)</f>
        <v>3328060.4</v>
      </c>
      <c r="AN311" s="115">
        <v>160</v>
      </c>
      <c r="AO311" s="115">
        <f t="shared" ref="AO311:AO312" si="971">(AN311*$E311*$F311*$G311*$L311)</f>
        <v>3803497.5999999996</v>
      </c>
      <c r="AP311" s="115">
        <v>110</v>
      </c>
      <c r="AQ311" s="116">
        <f t="shared" ref="AQ311:AQ312" si="972">(AP311*$E311*$F311*$G311*$M311)</f>
        <v>3137885.5199999996</v>
      </c>
      <c r="AR311" s="123"/>
      <c r="AS311" s="116">
        <f t="shared" ref="AS311:AS312" si="973">(AR311*$E311*$F311*$G311*$M311)</f>
        <v>0</v>
      </c>
      <c r="AT311" s="115">
        <v>137</v>
      </c>
      <c r="AU311" s="122">
        <f t="shared" ref="AU311:AU312" si="974">(AT311*$E311*$F311*$G311*$M311)</f>
        <v>3908093.7839999995</v>
      </c>
      <c r="AV311" s="115"/>
      <c r="AW311" s="116">
        <f t="shared" si="906"/>
        <v>0</v>
      </c>
      <c r="AX311" s="115"/>
      <c r="AY311" s="115">
        <f t="shared" si="907"/>
        <v>0</v>
      </c>
      <c r="AZ311" s="115"/>
      <c r="BA311" s="116">
        <f t="shared" si="908"/>
        <v>0</v>
      </c>
      <c r="BB311" s="115">
        <v>0</v>
      </c>
      <c r="BC311" s="116">
        <f t="shared" ref="BC311:BC312" si="975">(BB311*$E311*$F311*$G311*$L311)</f>
        <v>0</v>
      </c>
      <c r="BD311" s="115">
        <v>0</v>
      </c>
      <c r="BE311" s="116">
        <f t="shared" si="909"/>
        <v>0</v>
      </c>
      <c r="BF311" s="115">
        <v>0</v>
      </c>
      <c r="BG311" s="116"/>
      <c r="BH311" s="115">
        <v>61</v>
      </c>
      <c r="BI311" s="116">
        <f t="shared" ref="BI311:BI312" si="976">(BH311*$E311*$F311*$G311*$L311)</f>
        <v>1450083.4599999997</v>
      </c>
      <c r="BJ311" s="115">
        <v>10</v>
      </c>
      <c r="BK311" s="116">
        <f t="shared" ref="BK311:BK312" si="977">(BJ311*$E311*$F311*$G311*$M311)</f>
        <v>285262.32</v>
      </c>
      <c r="BL311" s="115">
        <v>0</v>
      </c>
      <c r="BM311" s="116">
        <f t="shared" ref="BM311:BM312" si="978">(BL311*$E311*$F311*$G311*$M311)</f>
        <v>0</v>
      </c>
      <c r="BN311" s="115">
        <v>0</v>
      </c>
      <c r="BO311" s="116">
        <f t="shared" ref="BO311:BO312" si="979">(BN311*$E311*$F311*$G311*$M311)</f>
        <v>0</v>
      </c>
      <c r="BP311" s="115">
        <v>72</v>
      </c>
      <c r="BQ311" s="116">
        <f t="shared" ref="BQ311:BQ312" si="980">(BP311*$E311*$F311*$G311*$M311)</f>
        <v>2053888.7039999997</v>
      </c>
      <c r="BR311" s="115">
        <v>117</v>
      </c>
      <c r="BS311" s="116">
        <f t="shared" ref="BS311:BS312" si="981">(BR311*$E311*$F311*$G311*$M311)</f>
        <v>3337569.1439999994</v>
      </c>
      <c r="BT311" s="115">
        <v>89</v>
      </c>
      <c r="BU311" s="116">
        <f t="shared" ref="BU311:BU312" si="982">(BT311*$E311*$F311*$G311*$M311)</f>
        <v>2538834.6479999996</v>
      </c>
      <c r="BV311" s="115">
        <v>100</v>
      </c>
      <c r="BW311" s="124">
        <f t="shared" ref="BW311:BW312" si="983">(BV311*$E311*$F311*$G311*$M311)</f>
        <v>2852623.1999999997</v>
      </c>
      <c r="BX311" s="115">
        <v>0</v>
      </c>
      <c r="BY311" s="116">
        <f t="shared" ref="BY311:BY312" si="984">(BX311*$E311*$F311*$G311*$L311)</f>
        <v>0</v>
      </c>
      <c r="BZ311" s="115"/>
      <c r="CA311" s="116">
        <f t="shared" ref="CA311:CA312" si="985">(BZ311*$E311*$F311*$G311*$L311)</f>
        <v>0</v>
      </c>
      <c r="CB311" s="115">
        <v>0</v>
      </c>
      <c r="CC311" s="116">
        <f t="shared" ref="CC311:CC312" si="986">(CB311*$E311*$F311*$G311*$L311)</f>
        <v>0</v>
      </c>
      <c r="CD311" s="115">
        <v>85</v>
      </c>
      <c r="CE311" s="116">
        <f t="shared" ref="CE311:CE312" si="987">(CD311*$E311*$F311*$G311*$M311)</f>
        <v>2424729.7199999997</v>
      </c>
      <c r="CF311" s="115"/>
      <c r="CG311" s="116">
        <f t="shared" si="920"/>
        <v>0</v>
      </c>
      <c r="CH311" s="115">
        <v>80</v>
      </c>
      <c r="CI311" s="116">
        <f t="shared" ref="CI311:CI312" si="988">(CH311*$E311*$F311*$G311*$L311)</f>
        <v>1901748.7999999998</v>
      </c>
      <c r="CJ311" s="115">
        <v>15</v>
      </c>
      <c r="CK311" s="116">
        <f t="shared" ref="CK311:CK312" si="989">(CJ311*$E311*$F311*$G311*$L311)</f>
        <v>356577.89999999997</v>
      </c>
      <c r="CL311" s="115">
        <v>50</v>
      </c>
      <c r="CM311" s="116">
        <f t="shared" ref="CM311:CM312" si="990">(CL311*$E311*$F311*$G311*$L311)</f>
        <v>1188593</v>
      </c>
      <c r="CN311" s="115">
        <v>157</v>
      </c>
      <c r="CO311" s="116">
        <f t="shared" ref="CO311:CO312" si="991">(CN311*$E311*$F311*$G311*$L311)</f>
        <v>3732182.0199999996</v>
      </c>
      <c r="CP311" s="115">
        <v>177</v>
      </c>
      <c r="CQ311" s="116">
        <f t="shared" ref="CQ311:CQ312" si="992">(CP311*$E311*$F311*$G311*$L311)</f>
        <v>4207619.22</v>
      </c>
      <c r="CR311" s="115">
        <v>218</v>
      </c>
      <c r="CS311" s="116">
        <f t="shared" ref="CS311:CS312" si="993">(CR311*$E311*$F311*$G311*$M311)</f>
        <v>6218718.5759999994</v>
      </c>
      <c r="CT311" s="115">
        <v>100</v>
      </c>
      <c r="CU311" s="116">
        <f t="shared" ref="CU311:CU312" si="994">(CT311*$E311*$F311*$G311*$M311)</f>
        <v>2852623.1999999997</v>
      </c>
      <c r="CV311" s="115">
        <v>282</v>
      </c>
      <c r="CW311" s="116">
        <f t="shared" ref="CW311:CW312" si="995">(CV311*$E311*$F311*$G311*$M311)</f>
        <v>8044397.4239999996</v>
      </c>
      <c r="CX311" s="123">
        <v>170</v>
      </c>
      <c r="CY311" s="115">
        <f t="shared" ref="CY311:CY312" si="996">(CX311*$E311*$F311*$G311*$M311)</f>
        <v>4849459.4399999995</v>
      </c>
      <c r="CZ311" s="115"/>
      <c r="DA311" s="124">
        <f t="shared" si="929"/>
        <v>0</v>
      </c>
      <c r="DB311" s="115"/>
      <c r="DC311" s="116"/>
      <c r="DD311" s="115">
        <v>6</v>
      </c>
      <c r="DE311" s="115">
        <f t="shared" ref="DE311:DE312" si="997">(DD311*$E311*$F311*$G311*$M311)</f>
        <v>171157.39199999999</v>
      </c>
      <c r="DF311" s="115">
        <v>152</v>
      </c>
      <c r="DG311" s="116">
        <f t="shared" ref="DG311:DG312" si="998">(DF311*$E311*$F311*$G311*$M311)</f>
        <v>4335987.2639999995</v>
      </c>
      <c r="DH311" s="115">
        <v>75</v>
      </c>
      <c r="DI311" s="116">
        <f t="shared" ref="DI311:DI312" si="999">(DH311*$E311*$F311*$G311*$N311)</f>
        <v>2839888.2749999999</v>
      </c>
      <c r="DJ311" s="115">
        <v>40</v>
      </c>
      <c r="DK311" s="124">
        <f t="shared" ref="DK311:DK312" si="1000">(DJ311*$E311*$F311*$G311*$O311)</f>
        <v>1745533.72</v>
      </c>
      <c r="DL311" s="124"/>
      <c r="DM311" s="124"/>
      <c r="DN311" s="116">
        <f t="shared" si="934"/>
        <v>3348</v>
      </c>
      <c r="DO311" s="116">
        <f t="shared" si="934"/>
        <v>89275050.430999994</v>
      </c>
    </row>
    <row r="312" spans="1:119" s="129" customFormat="1" ht="47.25" customHeight="1" x14ac:dyDescent="0.25">
      <c r="A312" s="89"/>
      <c r="B312" s="109">
        <v>255</v>
      </c>
      <c r="C312" s="110" t="s">
        <v>713</v>
      </c>
      <c r="D312" s="152" t="s">
        <v>714</v>
      </c>
      <c r="E312" s="93">
        <v>24257</v>
      </c>
      <c r="F312" s="112">
        <v>0.78</v>
      </c>
      <c r="G312" s="131">
        <v>1</v>
      </c>
      <c r="H312" s="101"/>
      <c r="I312" s="101"/>
      <c r="J312" s="101"/>
      <c r="K312" s="65"/>
      <c r="L312" s="113">
        <v>1.4</v>
      </c>
      <c r="M312" s="113">
        <v>1.68</v>
      </c>
      <c r="N312" s="113">
        <v>2.23</v>
      </c>
      <c r="O312" s="114">
        <v>2.57</v>
      </c>
      <c r="P312" s="115">
        <v>277</v>
      </c>
      <c r="Q312" s="116">
        <f t="shared" si="962"/>
        <v>7337354.3879999993</v>
      </c>
      <c r="R312" s="194">
        <v>146</v>
      </c>
      <c r="S312" s="115">
        <f t="shared" si="963"/>
        <v>3867342.0239999997</v>
      </c>
      <c r="T312" s="115">
        <v>0</v>
      </c>
      <c r="U312" s="116">
        <f t="shared" si="964"/>
        <v>0</v>
      </c>
      <c r="V312" s="115"/>
      <c r="W312" s="116">
        <f t="shared" si="965"/>
        <v>0</v>
      </c>
      <c r="X312" s="115">
        <v>0</v>
      </c>
      <c r="Y312" s="116">
        <f t="shared" si="966"/>
        <v>0</v>
      </c>
      <c r="Z312" s="116"/>
      <c r="AA312" s="116"/>
      <c r="AB312" s="115"/>
      <c r="AC312" s="116">
        <f t="shared" si="967"/>
        <v>0</v>
      </c>
      <c r="AD312" s="115"/>
      <c r="AE312" s="116"/>
      <c r="AF312" s="115">
        <v>269</v>
      </c>
      <c r="AG312" s="116">
        <f t="shared" si="968"/>
        <v>7125445.2359999996</v>
      </c>
      <c r="AH312" s="115"/>
      <c r="AI312" s="116"/>
      <c r="AJ312" s="117"/>
      <c r="AK312" s="116">
        <f t="shared" si="969"/>
        <v>0</v>
      </c>
      <c r="AL312" s="115">
        <v>256</v>
      </c>
      <c r="AM312" s="116">
        <f t="shared" si="970"/>
        <v>6781092.8639999991</v>
      </c>
      <c r="AN312" s="115">
        <v>240</v>
      </c>
      <c r="AO312" s="115">
        <f t="shared" si="971"/>
        <v>6357274.5600000005</v>
      </c>
      <c r="AP312" s="292">
        <v>300</v>
      </c>
      <c r="AQ312" s="116">
        <f t="shared" si="972"/>
        <v>9535911.8399999999</v>
      </c>
      <c r="AR312" s="123"/>
      <c r="AS312" s="116">
        <f t="shared" si="973"/>
        <v>0</v>
      </c>
      <c r="AT312" s="115">
        <v>111</v>
      </c>
      <c r="AU312" s="122">
        <f t="shared" si="974"/>
        <v>3528287.3807999999</v>
      </c>
      <c r="AV312" s="115"/>
      <c r="AW312" s="116">
        <f t="shared" si="906"/>
        <v>0</v>
      </c>
      <c r="AX312" s="115"/>
      <c r="AY312" s="115">
        <f t="shared" si="907"/>
        <v>0</v>
      </c>
      <c r="AZ312" s="115"/>
      <c r="BA312" s="116">
        <f t="shared" si="908"/>
        <v>0</v>
      </c>
      <c r="BB312" s="115">
        <v>0</v>
      </c>
      <c r="BC312" s="116">
        <f t="shared" si="975"/>
        <v>0</v>
      </c>
      <c r="BD312" s="115">
        <v>0</v>
      </c>
      <c r="BE312" s="116">
        <f t="shared" si="909"/>
        <v>0</v>
      </c>
      <c r="BF312" s="115">
        <v>0</v>
      </c>
      <c r="BG312" s="116"/>
      <c r="BH312" s="115">
        <v>67</v>
      </c>
      <c r="BI312" s="116">
        <f t="shared" si="976"/>
        <v>1774739.148</v>
      </c>
      <c r="BJ312" s="115">
        <v>118</v>
      </c>
      <c r="BK312" s="116">
        <f t="shared" si="977"/>
        <v>3750791.9904000005</v>
      </c>
      <c r="BL312" s="115">
        <v>0</v>
      </c>
      <c r="BM312" s="116">
        <f t="shared" si="978"/>
        <v>0</v>
      </c>
      <c r="BN312" s="115">
        <v>0</v>
      </c>
      <c r="BO312" s="116">
        <f t="shared" si="979"/>
        <v>0</v>
      </c>
      <c r="BP312" s="115">
        <v>100</v>
      </c>
      <c r="BQ312" s="116">
        <f t="shared" si="980"/>
        <v>3178637.28</v>
      </c>
      <c r="BR312" s="115">
        <v>78</v>
      </c>
      <c r="BS312" s="116">
        <f t="shared" si="981"/>
        <v>2479337.0784</v>
      </c>
      <c r="BT312" s="115">
        <v>122</v>
      </c>
      <c r="BU312" s="116">
        <f t="shared" si="982"/>
        <v>3877937.4816000001</v>
      </c>
      <c r="BV312" s="115">
        <v>100</v>
      </c>
      <c r="BW312" s="124">
        <f t="shared" si="983"/>
        <v>3178637.28</v>
      </c>
      <c r="BX312" s="115">
        <v>0</v>
      </c>
      <c r="BY312" s="116">
        <f t="shared" si="984"/>
        <v>0</v>
      </c>
      <c r="BZ312" s="115"/>
      <c r="CA312" s="116">
        <f t="shared" si="985"/>
        <v>0</v>
      </c>
      <c r="CB312" s="115">
        <v>0</v>
      </c>
      <c r="CC312" s="116">
        <f t="shared" si="986"/>
        <v>0</v>
      </c>
      <c r="CD312" s="115">
        <v>114</v>
      </c>
      <c r="CE312" s="116">
        <f t="shared" si="987"/>
        <v>3623646.4992</v>
      </c>
      <c r="CF312" s="115"/>
      <c r="CG312" s="116">
        <f t="shared" si="920"/>
        <v>0</v>
      </c>
      <c r="CH312" s="115">
        <v>108</v>
      </c>
      <c r="CI312" s="116">
        <f t="shared" si="988"/>
        <v>2860773.5520000001</v>
      </c>
      <c r="CJ312" s="115">
        <v>500</v>
      </c>
      <c r="CK312" s="116">
        <f t="shared" si="989"/>
        <v>13244322</v>
      </c>
      <c r="CL312" s="115">
        <v>50</v>
      </c>
      <c r="CM312" s="116">
        <f t="shared" si="990"/>
        <v>1324432.2</v>
      </c>
      <c r="CN312" s="115">
        <v>223</v>
      </c>
      <c r="CO312" s="116">
        <f t="shared" si="991"/>
        <v>5906967.6119999997</v>
      </c>
      <c r="CP312" s="115">
        <v>195</v>
      </c>
      <c r="CQ312" s="116">
        <f t="shared" si="992"/>
        <v>5165285.58</v>
      </c>
      <c r="CR312" s="115">
        <v>207</v>
      </c>
      <c r="CS312" s="116">
        <f t="shared" si="993"/>
        <v>6579779.1695999997</v>
      </c>
      <c r="CT312" s="115">
        <v>100</v>
      </c>
      <c r="CU312" s="116">
        <f t="shared" si="994"/>
        <v>3178637.28</v>
      </c>
      <c r="CV312" s="115">
        <v>275</v>
      </c>
      <c r="CW312" s="116">
        <f t="shared" si="995"/>
        <v>8741252.5199999996</v>
      </c>
      <c r="CX312" s="123">
        <v>45</v>
      </c>
      <c r="CY312" s="115">
        <f t="shared" si="996"/>
        <v>1430386.7760000001</v>
      </c>
      <c r="CZ312" s="115"/>
      <c r="DA312" s="124">
        <f t="shared" si="929"/>
        <v>0</v>
      </c>
      <c r="DB312" s="115"/>
      <c r="DC312" s="116"/>
      <c r="DD312" s="115">
        <v>5</v>
      </c>
      <c r="DE312" s="115">
        <f t="shared" si="997"/>
        <v>158931.864</v>
      </c>
      <c r="DF312" s="115">
        <v>156</v>
      </c>
      <c r="DG312" s="116">
        <f t="shared" si="998"/>
        <v>4958674.1568</v>
      </c>
      <c r="DH312" s="115">
        <v>25</v>
      </c>
      <c r="DI312" s="116">
        <f t="shared" si="999"/>
        <v>1054815.645</v>
      </c>
      <c r="DJ312" s="115">
        <v>53</v>
      </c>
      <c r="DK312" s="124">
        <f t="shared" si="1000"/>
        <v>2577155.8566000001</v>
      </c>
      <c r="DL312" s="124"/>
      <c r="DM312" s="124"/>
      <c r="DN312" s="116">
        <f t="shared" si="934"/>
        <v>4240</v>
      </c>
      <c r="DO312" s="116">
        <f t="shared" si="934"/>
        <v>123577849.2624</v>
      </c>
    </row>
    <row r="313" spans="1:119" s="129" customFormat="1" ht="45" customHeight="1" x14ac:dyDescent="0.25">
      <c r="A313" s="89"/>
      <c r="B313" s="109">
        <v>256</v>
      </c>
      <c r="C313" s="110" t="s">
        <v>715</v>
      </c>
      <c r="D313" s="152" t="s">
        <v>716</v>
      </c>
      <c r="E313" s="93">
        <v>24257</v>
      </c>
      <c r="F313" s="131">
        <v>1.7</v>
      </c>
      <c r="G313" s="195">
        <v>1</v>
      </c>
      <c r="H313" s="191"/>
      <c r="I313" s="191"/>
      <c r="J313" s="191"/>
      <c r="K313" s="65"/>
      <c r="L313" s="113">
        <v>1.4</v>
      </c>
      <c r="M313" s="113">
        <v>1.68</v>
      </c>
      <c r="N313" s="113">
        <v>2.23</v>
      </c>
      <c r="O313" s="114">
        <v>2.57</v>
      </c>
      <c r="P313" s="115">
        <v>211</v>
      </c>
      <c r="Q313" s="116">
        <f>(P313*$E313*$F313*$G313*$L313*$Q$13)</f>
        <v>13399518.286</v>
      </c>
      <c r="R313" s="194">
        <v>70</v>
      </c>
      <c r="S313" s="115">
        <f>(R313*$E313*$F313*$G313*$L313*$S$13)</f>
        <v>4445337.82</v>
      </c>
      <c r="T313" s="115">
        <v>0</v>
      </c>
      <c r="U313" s="116">
        <f>(T313*$E313*$F313*$G313*$L313*$U$13)</f>
        <v>0</v>
      </c>
      <c r="V313" s="115"/>
      <c r="W313" s="116">
        <f>(V313*$E313*$F313*$G313*$L313*$W$13)</f>
        <v>0</v>
      </c>
      <c r="X313" s="115"/>
      <c r="Y313" s="116">
        <f>(X313*$E313*$F313*$G313*$L313*$Y$13)</f>
        <v>0</v>
      </c>
      <c r="Z313" s="116"/>
      <c r="AA313" s="116"/>
      <c r="AB313" s="115"/>
      <c r="AC313" s="116">
        <f>(AB313*$E313*$F313*$G313*$L313*$AC$13)</f>
        <v>0</v>
      </c>
      <c r="AD313" s="115"/>
      <c r="AE313" s="116"/>
      <c r="AF313" s="115"/>
      <c r="AG313" s="116">
        <f>(AF313*$E313*$F313*$G313*$L313*$AG$13)</f>
        <v>0</v>
      </c>
      <c r="AH313" s="115"/>
      <c r="AI313" s="116"/>
      <c r="AJ313" s="117"/>
      <c r="AK313" s="116">
        <f>(AJ313*$E313*$F313*$G313*$L313*$AK$13)</f>
        <v>0</v>
      </c>
      <c r="AL313" s="115">
        <v>0</v>
      </c>
      <c r="AM313" s="116">
        <f>(AL313*$E313*$F313*$G313*$L313*$AM$13)</f>
        <v>0</v>
      </c>
      <c r="AN313" s="115"/>
      <c r="AO313" s="115">
        <f>(AN313*$E313*$F313*$G313*$L313*$AO$13)</f>
        <v>0</v>
      </c>
      <c r="AP313" s="115">
        <v>4</v>
      </c>
      <c r="AQ313" s="116">
        <f>(AP313*$E313*$F313*$G313*$M313*$AQ$13)</f>
        <v>304823.16480000003</v>
      </c>
      <c r="AR313" s="123"/>
      <c r="AS313" s="116">
        <f>(AR313*$E313*$F313*$G313*$M313*$AS$13)</f>
        <v>0</v>
      </c>
      <c r="AT313" s="115">
        <v>0</v>
      </c>
      <c r="AU313" s="122">
        <f>(AT313*$E313*$F313*$G313*$M313*$AU$13)</f>
        <v>0</v>
      </c>
      <c r="AV313" s="115"/>
      <c r="AW313" s="116">
        <f t="shared" si="906"/>
        <v>0</v>
      </c>
      <c r="AX313" s="115">
        <v>0</v>
      </c>
      <c r="AY313" s="115">
        <f t="shared" si="907"/>
        <v>0</v>
      </c>
      <c r="AZ313" s="115"/>
      <c r="BA313" s="116">
        <f t="shared" si="908"/>
        <v>0</v>
      </c>
      <c r="BB313" s="115"/>
      <c r="BC313" s="116">
        <f>(BB313*$E313*$F313*$G313*$L313*$BC$13)</f>
        <v>0</v>
      </c>
      <c r="BD313" s="115"/>
      <c r="BE313" s="116">
        <f t="shared" si="909"/>
        <v>0</v>
      </c>
      <c r="BF313" s="115"/>
      <c r="BG313" s="116">
        <f>(BF313*$E313*$F313*$G313*$L313*$BG$13)</f>
        <v>0</v>
      </c>
      <c r="BH313" s="115">
        <v>0</v>
      </c>
      <c r="BI313" s="116">
        <f>(BH313*$E313*$F313*$G313*$L313*$BI$13)</f>
        <v>0</v>
      </c>
      <c r="BJ313" s="115">
        <v>5</v>
      </c>
      <c r="BK313" s="116">
        <f>(BJ313*$E313*$F313*$G313*$M313*$BK$13)</f>
        <v>381028.95600000001</v>
      </c>
      <c r="BL313" s="115"/>
      <c r="BM313" s="116">
        <f>(BL313*$E313*$F313*$G313*$M313*$BM$13)</f>
        <v>0</v>
      </c>
      <c r="BN313" s="115"/>
      <c r="BO313" s="116">
        <f>(BN313*$E313*$F313*$G313*$M313*$BO$13)</f>
        <v>0</v>
      </c>
      <c r="BP313" s="115">
        <v>0</v>
      </c>
      <c r="BQ313" s="116">
        <f>(BP313*$E313*$F313*$G313*$M313*$BQ$13)</f>
        <v>0</v>
      </c>
      <c r="BR313" s="115">
        <v>0</v>
      </c>
      <c r="BS313" s="116">
        <f>(BR313*$E313*$F313*$G313*$M313*$BS$13)</f>
        <v>0</v>
      </c>
      <c r="BT313" s="115">
        <v>0</v>
      </c>
      <c r="BU313" s="116">
        <f>(BT313*$E313*$F313*$G313*$M313*$BU$13)</f>
        <v>0</v>
      </c>
      <c r="BV313" s="115">
        <v>0</v>
      </c>
      <c r="BW313" s="124">
        <f>(BV313*$E313*$F313*$G313*$M313*$BW$13)</f>
        <v>0</v>
      </c>
      <c r="BX313" s="115"/>
      <c r="BY313" s="116">
        <f>(BX313*$E313*$F313*$G313*$L313*$BY$13)</f>
        <v>0</v>
      </c>
      <c r="BZ313" s="115"/>
      <c r="CA313" s="116">
        <f>(BZ313*$E313*$F313*$G313*$L313*$CA$13)</f>
        <v>0</v>
      </c>
      <c r="CB313" s="115"/>
      <c r="CC313" s="116">
        <f>(CB313*$E313*$F313*$G313*$L313*$CC$13)</f>
        <v>0</v>
      </c>
      <c r="CD313" s="115">
        <v>0</v>
      </c>
      <c r="CE313" s="116">
        <f>(CD313*$E313*$F313*$G313*$M313*$CE$13)</f>
        <v>0</v>
      </c>
      <c r="CF313" s="115"/>
      <c r="CG313" s="116">
        <f t="shared" si="920"/>
        <v>0</v>
      </c>
      <c r="CH313" s="115">
        <v>0</v>
      </c>
      <c r="CI313" s="116">
        <f>(CH313*$E313*$F313*$G313*$L313*$CI$13)</f>
        <v>0</v>
      </c>
      <c r="CJ313" s="115">
        <v>0</v>
      </c>
      <c r="CK313" s="116">
        <f>(CJ313*$E313*$F313*$G313*$L313*$CK$13)</f>
        <v>0</v>
      </c>
      <c r="CL313" s="115">
        <v>0</v>
      </c>
      <c r="CM313" s="116">
        <f>(CL313*$E313*$F313*$G313*$L313*$CM$13)</f>
        <v>0</v>
      </c>
      <c r="CN313" s="115">
        <v>0</v>
      </c>
      <c r="CO313" s="116">
        <f>(CN313*$E313*$F313*$G313*$L313*$CO$13)</f>
        <v>0</v>
      </c>
      <c r="CP313" s="115">
        <v>0</v>
      </c>
      <c r="CQ313" s="116">
        <f>(CP313*$E313*$F313*$G313*$L313*$CQ$13)</f>
        <v>0</v>
      </c>
      <c r="CR313" s="115">
        <v>0</v>
      </c>
      <c r="CS313" s="116">
        <f>(CR313*$E313*$F313*$G313*$M313*$CS$13)</f>
        <v>0</v>
      </c>
      <c r="CT313" s="115">
        <v>0</v>
      </c>
      <c r="CU313" s="116">
        <f>(CT313*$E313*$F313*$G313*$M313*$CU$13)</f>
        <v>0</v>
      </c>
      <c r="CV313" s="115">
        <v>0</v>
      </c>
      <c r="CW313" s="116">
        <f>(CV313*$E313*$F313*$G313*$M313*$CW$13)</f>
        <v>0</v>
      </c>
      <c r="CX313" s="123">
        <v>0</v>
      </c>
      <c r="CY313" s="115">
        <f>(CX313*$E313*$F313*$G313*$M313*$CY$13)</f>
        <v>0</v>
      </c>
      <c r="CZ313" s="115"/>
      <c r="DA313" s="124">
        <f t="shared" si="929"/>
        <v>0</v>
      </c>
      <c r="DB313" s="115">
        <v>0</v>
      </c>
      <c r="DC313" s="116">
        <f>(DB313*$E313*$F313*$G313*$M313*$DC$13)</f>
        <v>0</v>
      </c>
      <c r="DD313" s="125"/>
      <c r="DE313" s="115">
        <f>(DD313*$E313*$F313*$G313*$M313*$DE$13)</f>
        <v>0</v>
      </c>
      <c r="DF313" s="115">
        <v>0</v>
      </c>
      <c r="DG313" s="116">
        <f>(DF313*$E313*$F313*$G313*$M313*$DG$13)</f>
        <v>0</v>
      </c>
      <c r="DH313" s="115"/>
      <c r="DI313" s="116">
        <f>(DH313*$E313*$F313*$G313*$N313*$DI$13)</f>
        <v>0</v>
      </c>
      <c r="DJ313" s="115"/>
      <c r="DK313" s="124">
        <f>(DJ313*$E313*$F313*$G313*$O313*$DK$13)</f>
        <v>0</v>
      </c>
      <c r="DL313" s="124"/>
      <c r="DM313" s="116">
        <f>(DL313*$E313*$F313*$G313*$DM$13)</f>
        <v>0</v>
      </c>
      <c r="DN313" s="116">
        <f t="shared" si="934"/>
        <v>290</v>
      </c>
      <c r="DO313" s="116">
        <f t="shared" si="934"/>
        <v>18530708.226799998</v>
      </c>
    </row>
    <row r="314" spans="1:119" s="129" customFormat="1" ht="15.75" customHeight="1" x14ac:dyDescent="0.25">
      <c r="A314" s="89"/>
      <c r="B314" s="109">
        <v>257</v>
      </c>
      <c r="C314" s="110" t="s">
        <v>717</v>
      </c>
      <c r="D314" s="152" t="s">
        <v>718</v>
      </c>
      <c r="E314" s="93">
        <v>24257</v>
      </c>
      <c r="F314" s="112">
        <v>0.78</v>
      </c>
      <c r="G314" s="131">
        <v>1</v>
      </c>
      <c r="H314" s="101"/>
      <c r="I314" s="101"/>
      <c r="J314" s="101"/>
      <c r="K314" s="65"/>
      <c r="L314" s="113">
        <v>1.4</v>
      </c>
      <c r="M314" s="113">
        <v>1.68</v>
      </c>
      <c r="N314" s="113">
        <v>2.23</v>
      </c>
      <c r="O314" s="114">
        <v>2.57</v>
      </c>
      <c r="P314" s="115">
        <v>58</v>
      </c>
      <c r="Q314" s="116">
        <f t="shared" si="961"/>
        <v>1689975.4871999999</v>
      </c>
      <c r="R314" s="194">
        <v>458</v>
      </c>
      <c r="S314" s="115">
        <f>(R314*$E314*$F314*$G314*$L314*$S$13)</f>
        <v>13344978.847200001</v>
      </c>
      <c r="T314" s="115">
        <v>1</v>
      </c>
      <c r="U314" s="116">
        <f>(T314*$E314*$F314*$G314*$L314*$U$13)</f>
        <v>32607.520763999997</v>
      </c>
      <c r="V314" s="115"/>
      <c r="W314" s="116">
        <f>(V314*$E314*$F314*$G314*$L314*$W$13)</f>
        <v>0</v>
      </c>
      <c r="X314" s="115">
        <v>0</v>
      </c>
      <c r="Y314" s="116">
        <f>(X314*$E314*$F314*$G314*$L314*$Y$13)</f>
        <v>0</v>
      </c>
      <c r="Z314" s="116"/>
      <c r="AA314" s="116"/>
      <c r="AB314" s="115"/>
      <c r="AC314" s="116">
        <f>(AB314*$E314*$F314*$G314*$L314*$AC$13)</f>
        <v>0</v>
      </c>
      <c r="AD314" s="115"/>
      <c r="AE314" s="116"/>
      <c r="AF314" s="115">
        <v>5</v>
      </c>
      <c r="AG314" s="116">
        <f>(AF314*$E314*$F314*$G314*$L314*$AG$13)</f>
        <v>145687.54200000002</v>
      </c>
      <c r="AH314" s="115"/>
      <c r="AI314" s="116"/>
      <c r="AJ314" s="117"/>
      <c r="AK314" s="116">
        <f>(AJ314*$E314*$F314*$G314*$L314*$AK$13)</f>
        <v>0</v>
      </c>
      <c r="AL314" s="115">
        <v>140</v>
      </c>
      <c r="AM314" s="116">
        <f>(AL314*$E314*$F314*$G314*$L314*$AM$13)</f>
        <v>4079251.176</v>
      </c>
      <c r="AN314" s="115">
        <v>20</v>
      </c>
      <c r="AO314" s="115">
        <f>(AN314*$E314*$F314*$G314*$L314*$AO$13)</f>
        <v>582750.16800000006</v>
      </c>
      <c r="AP314" s="115">
        <v>40</v>
      </c>
      <c r="AQ314" s="116">
        <f>(AP314*$E314*$F314*$G314*$M314*$AQ$13)</f>
        <v>1398600.4032000001</v>
      </c>
      <c r="AR314" s="123"/>
      <c r="AS314" s="116">
        <f>(AR314*$E314*$F314*$G314*$M314*$AS$13)</f>
        <v>0</v>
      </c>
      <c r="AT314" s="115">
        <v>3</v>
      </c>
      <c r="AU314" s="122">
        <f>(AT314*$E314*$F314*$G314*$M314*$AU$13)</f>
        <v>104895.03024000002</v>
      </c>
      <c r="AV314" s="115"/>
      <c r="AW314" s="116">
        <f t="shared" si="906"/>
        <v>0</v>
      </c>
      <c r="AX314" s="115">
        <v>0</v>
      </c>
      <c r="AY314" s="115">
        <f t="shared" si="907"/>
        <v>0</v>
      </c>
      <c r="AZ314" s="115"/>
      <c r="BA314" s="116">
        <f t="shared" si="908"/>
        <v>0</v>
      </c>
      <c r="BB314" s="115">
        <v>0</v>
      </c>
      <c r="BC314" s="116">
        <f>(BB314*$E314*$F314*$G314*$L314*$BC$13)</f>
        <v>0</v>
      </c>
      <c r="BD314" s="115">
        <v>0</v>
      </c>
      <c r="BE314" s="116">
        <f t="shared" si="909"/>
        <v>0</v>
      </c>
      <c r="BF314" s="115">
        <v>0</v>
      </c>
      <c r="BG314" s="116">
        <f>(BF314*$E314*$F314*$G314*$L314*$BG$13)</f>
        <v>0</v>
      </c>
      <c r="BH314" s="115">
        <v>5</v>
      </c>
      <c r="BI314" s="116">
        <f>(BH314*$E314*$F314*$G314*$L314*$BI$13)</f>
        <v>158931.864</v>
      </c>
      <c r="BJ314" s="115">
        <v>2</v>
      </c>
      <c r="BK314" s="116">
        <f>(BJ314*$E314*$F314*$G314*$M314*$BK$13)</f>
        <v>69930.02016</v>
      </c>
      <c r="BL314" s="115">
        <v>0</v>
      </c>
      <c r="BM314" s="116">
        <f>(BL314*$E314*$F314*$G314*$M314*$BM$13)</f>
        <v>0</v>
      </c>
      <c r="BN314" s="115">
        <v>0</v>
      </c>
      <c r="BO314" s="116">
        <f>(BN314*$E314*$F314*$G314*$M314*$BO$13)</f>
        <v>0</v>
      </c>
      <c r="BP314" s="115">
        <v>2</v>
      </c>
      <c r="BQ314" s="116">
        <f>(BP314*$E314*$F314*$G314*$M314*$BQ$13)</f>
        <v>63572.745599999995</v>
      </c>
      <c r="BR314" s="115">
        <v>2</v>
      </c>
      <c r="BS314" s="116">
        <f>(BR314*$E314*$F314*$G314*$M314*$BS$13)</f>
        <v>57215.471039999997</v>
      </c>
      <c r="BT314" s="115">
        <v>8</v>
      </c>
      <c r="BU314" s="116">
        <f>(BT314*$E314*$F314*$G314*$M314*$BU$13)</f>
        <v>305149.17887999996</v>
      </c>
      <c r="BV314" s="115">
        <v>12</v>
      </c>
      <c r="BW314" s="124">
        <f>(BV314*$E314*$F314*$G314*$M314*$BW$13)</f>
        <v>457723.76832000003</v>
      </c>
      <c r="BX314" s="115">
        <v>0</v>
      </c>
      <c r="BY314" s="116">
        <f>(BX314*$E314*$F314*$G314*$L314*$BY$13)</f>
        <v>0</v>
      </c>
      <c r="BZ314" s="115"/>
      <c r="CA314" s="116">
        <f>(BZ314*$E314*$F314*$G314*$L314*$CA$13)</f>
        <v>0</v>
      </c>
      <c r="CB314" s="115">
        <v>0</v>
      </c>
      <c r="CC314" s="116">
        <f>(CB314*$E314*$F314*$G314*$L314*$CC$13)</f>
        <v>0</v>
      </c>
      <c r="CD314" s="115">
        <v>47</v>
      </c>
      <c r="CE314" s="116">
        <f>(CD314*$E314*$F314*$G314*$M314*$CE$13)</f>
        <v>1493959.5215999999</v>
      </c>
      <c r="CF314" s="115"/>
      <c r="CG314" s="116">
        <f t="shared" si="920"/>
        <v>0</v>
      </c>
      <c r="CH314" s="115">
        <v>0</v>
      </c>
      <c r="CI314" s="116">
        <f>(CH314*$E314*$F314*$G314*$L314*$CI$13)</f>
        <v>0</v>
      </c>
      <c r="CJ314" s="115">
        <v>0</v>
      </c>
      <c r="CK314" s="116">
        <f>(CJ314*$E314*$F314*$G314*$L314*$CK$13)</f>
        <v>0</v>
      </c>
      <c r="CL314" s="115">
        <v>0</v>
      </c>
      <c r="CM314" s="116">
        <f>(CL314*$E314*$F314*$G314*$L314*$CM$13)</f>
        <v>0</v>
      </c>
      <c r="CN314" s="115">
        <v>17</v>
      </c>
      <c r="CO314" s="116">
        <f>(CN314*$E314*$F314*$G314*$L314*$CO$13)</f>
        <v>405276.25319999998</v>
      </c>
      <c r="CP314" s="115">
        <v>33</v>
      </c>
      <c r="CQ314" s="116">
        <f>(CP314*$E314*$F314*$G314*$L314*$CQ$13)</f>
        <v>874125.25199999998</v>
      </c>
      <c r="CR314" s="115">
        <v>46</v>
      </c>
      <c r="CS314" s="116">
        <f>(CR314*$E314*$F314*$G314*$M314*$CS$13)</f>
        <v>1462173.1488000001</v>
      </c>
      <c r="CT314" s="115">
        <v>35</v>
      </c>
      <c r="CU314" s="116">
        <f>(CT314*$E314*$F314*$G314*$M314*$CU$13)</f>
        <v>1112523.048</v>
      </c>
      <c r="CV314" s="115">
        <v>10</v>
      </c>
      <c r="CW314" s="116">
        <f>(CV314*$E314*$F314*$G314*$M314*$CW$13)</f>
        <v>317863.728</v>
      </c>
      <c r="CX314" s="123">
        <v>337</v>
      </c>
      <c r="CY314" s="115">
        <f>(CX314*$E314*$F314*$G314*$M314*$CY$13)</f>
        <v>9640806.870240001</v>
      </c>
      <c r="CZ314" s="115"/>
      <c r="DA314" s="124">
        <f t="shared" si="929"/>
        <v>0</v>
      </c>
      <c r="DB314" s="115"/>
      <c r="DC314" s="116">
        <f>(DB314*$E314*$F314*$G314*$M314*$DC$13)</f>
        <v>0</v>
      </c>
      <c r="DD314" s="125">
        <v>3</v>
      </c>
      <c r="DE314" s="115">
        <f>(DD314*$E314*$F314*$G314*$M314*$DE$13)</f>
        <v>95359.118400000007</v>
      </c>
      <c r="DF314" s="115">
        <v>12</v>
      </c>
      <c r="DG314" s="116">
        <f>(DF314*$E314*$F314*$G314*$M314*$DG$13)</f>
        <v>381436.47360000003</v>
      </c>
      <c r="DH314" s="115"/>
      <c r="DI314" s="116">
        <f>(DH314*$E314*$F314*$G314*$N314*$DI$13)</f>
        <v>0</v>
      </c>
      <c r="DJ314" s="115">
        <v>10</v>
      </c>
      <c r="DK314" s="124">
        <f>(DJ314*$E314*$F314*$G314*$O314*$DK$13)</f>
        <v>389004.65760000004</v>
      </c>
      <c r="DL314" s="124"/>
      <c r="DM314" s="124"/>
      <c r="DN314" s="116">
        <f t="shared" si="934"/>
        <v>1306</v>
      </c>
      <c r="DO314" s="116">
        <f t="shared" si="934"/>
        <v>38663797.294044003</v>
      </c>
    </row>
    <row r="315" spans="1:119" s="37" customFormat="1" ht="15.75" customHeight="1" x14ac:dyDescent="0.25">
      <c r="A315" s="89"/>
      <c r="B315" s="109">
        <v>258</v>
      </c>
      <c r="C315" s="110" t="s">
        <v>719</v>
      </c>
      <c r="D315" s="152" t="s">
        <v>720</v>
      </c>
      <c r="E315" s="93">
        <v>24257</v>
      </c>
      <c r="F315" s="112">
        <v>1.54</v>
      </c>
      <c r="G315" s="131">
        <v>1</v>
      </c>
      <c r="H315" s="101"/>
      <c r="I315" s="101"/>
      <c r="J315" s="101"/>
      <c r="K315" s="65"/>
      <c r="L315" s="113">
        <v>1.4</v>
      </c>
      <c r="M315" s="113">
        <v>1.68</v>
      </c>
      <c r="N315" s="113">
        <v>2.23</v>
      </c>
      <c r="O315" s="114">
        <v>2.57</v>
      </c>
      <c r="P315" s="115">
        <v>7</v>
      </c>
      <c r="Q315" s="116">
        <f t="shared" si="961"/>
        <v>402695.30839999998</v>
      </c>
      <c r="R315" s="194">
        <v>40</v>
      </c>
      <c r="S315" s="115">
        <f>(R315*$E315*$F315*$G315*$L315*$S$13)</f>
        <v>2301116.048</v>
      </c>
      <c r="T315" s="115">
        <v>0</v>
      </c>
      <c r="U315" s="116">
        <f>(T315*$E315*$F315*$G315*$L315*$U$13)</f>
        <v>0</v>
      </c>
      <c r="V315" s="115"/>
      <c r="W315" s="116">
        <f>(V315*$E315*$F315*$G315*$L315*$W$13)</f>
        <v>0</v>
      </c>
      <c r="X315" s="115"/>
      <c r="Y315" s="116">
        <f>(X315*$E315*$F315*$G315*$L315*$Y$13)</f>
        <v>0</v>
      </c>
      <c r="Z315" s="116"/>
      <c r="AA315" s="116"/>
      <c r="AB315" s="115"/>
      <c r="AC315" s="116">
        <f>(AB315*$E315*$F315*$G315*$L315*$AC$13)</f>
        <v>0</v>
      </c>
      <c r="AD315" s="115"/>
      <c r="AE315" s="116"/>
      <c r="AF315" s="115"/>
      <c r="AG315" s="116">
        <f>(AF315*$E315*$F315*$G315*$L315*$AG$13)</f>
        <v>0</v>
      </c>
      <c r="AH315" s="115"/>
      <c r="AI315" s="116"/>
      <c r="AJ315" s="117"/>
      <c r="AK315" s="116">
        <f>(AJ315*$E315*$F315*$G315*$L315*$AK$13)</f>
        <v>0</v>
      </c>
      <c r="AL315" s="115">
        <v>0</v>
      </c>
      <c r="AM315" s="116">
        <f>(AL315*$E315*$F315*$G315*$L315*$AM$13)</f>
        <v>0</v>
      </c>
      <c r="AN315" s="115"/>
      <c r="AO315" s="115">
        <f>(AN315*$E315*$F315*$G315*$L315*$AO$13)</f>
        <v>0</v>
      </c>
      <c r="AP315" s="115">
        <v>4</v>
      </c>
      <c r="AQ315" s="116">
        <f>(AP315*$E315*$F315*$G315*$M315*$AQ$13)</f>
        <v>276133.92576000001</v>
      </c>
      <c r="AR315" s="123"/>
      <c r="AS315" s="116">
        <f>(AR315*$E315*$F315*$G315*$M315*$AS$13)</f>
        <v>0</v>
      </c>
      <c r="AT315" s="115">
        <v>0</v>
      </c>
      <c r="AU315" s="122">
        <f>(AT315*$E315*$F315*$G315*$M315*$AU$13)</f>
        <v>0</v>
      </c>
      <c r="AV315" s="151"/>
      <c r="AW315" s="116">
        <f t="shared" si="906"/>
        <v>0</v>
      </c>
      <c r="AX315" s="115">
        <v>0</v>
      </c>
      <c r="AY315" s="115">
        <f t="shared" si="907"/>
        <v>0</v>
      </c>
      <c r="AZ315" s="115"/>
      <c r="BA315" s="116">
        <f t="shared" si="908"/>
        <v>0</v>
      </c>
      <c r="BB315" s="115"/>
      <c r="BC315" s="116">
        <f>(BB315*$E315*$F315*$G315*$L315*$BC$13)</f>
        <v>0</v>
      </c>
      <c r="BD315" s="115"/>
      <c r="BE315" s="116">
        <f t="shared" si="909"/>
        <v>0</v>
      </c>
      <c r="BF315" s="115"/>
      <c r="BG315" s="116">
        <f>(BF315*$E315*$F315*$G315*$L315*$BG$13)</f>
        <v>0</v>
      </c>
      <c r="BH315" s="115">
        <v>0</v>
      </c>
      <c r="BI315" s="116">
        <f>(BH315*$E315*$F315*$G315*$L315*$BI$13)</f>
        <v>0</v>
      </c>
      <c r="BJ315" s="115">
        <v>0</v>
      </c>
      <c r="BK315" s="116">
        <f>(BJ315*$E315*$F315*$G315*$M315*$BK$13)</f>
        <v>0</v>
      </c>
      <c r="BL315" s="115"/>
      <c r="BM315" s="116">
        <f>(BL315*$E315*$F315*$G315*$M315*$BM$13)</f>
        <v>0</v>
      </c>
      <c r="BN315" s="115"/>
      <c r="BO315" s="116">
        <f>(BN315*$E315*$F315*$G315*$M315*$BO$13)</f>
        <v>0</v>
      </c>
      <c r="BP315" s="115">
        <v>0</v>
      </c>
      <c r="BQ315" s="116">
        <f>(BP315*$E315*$F315*$G315*$M315*$BQ$13)</f>
        <v>0</v>
      </c>
      <c r="BR315" s="115">
        <v>0</v>
      </c>
      <c r="BS315" s="116">
        <f>(BR315*$E315*$F315*$G315*$M315*$BS$13)</f>
        <v>0</v>
      </c>
      <c r="BT315" s="115">
        <v>0</v>
      </c>
      <c r="BU315" s="116">
        <f>(BT315*$E315*$F315*$G315*$M315*$BU$13)</f>
        <v>0</v>
      </c>
      <c r="BV315" s="115">
        <v>0</v>
      </c>
      <c r="BW315" s="124">
        <f>(BV315*$E315*$F315*$G315*$M315*$BW$13)</f>
        <v>0</v>
      </c>
      <c r="BX315" s="115"/>
      <c r="BY315" s="116">
        <f>(BX315*$E315*$F315*$G315*$L315*$BY$13)</f>
        <v>0</v>
      </c>
      <c r="BZ315" s="115"/>
      <c r="CA315" s="116">
        <f>(BZ315*$E315*$F315*$G315*$L315*$CA$13)</f>
        <v>0</v>
      </c>
      <c r="CB315" s="115"/>
      <c r="CC315" s="116">
        <f>(CB315*$E315*$F315*$G315*$L315*$CC$13)</f>
        <v>0</v>
      </c>
      <c r="CD315" s="115">
        <v>0</v>
      </c>
      <c r="CE315" s="116">
        <f>(CD315*$E315*$F315*$G315*$M315*$CE$13)</f>
        <v>0</v>
      </c>
      <c r="CF315" s="115"/>
      <c r="CG315" s="116">
        <f t="shared" si="920"/>
        <v>0</v>
      </c>
      <c r="CH315" s="115">
        <v>0</v>
      </c>
      <c r="CI315" s="116">
        <f>(CH315*$E315*$F315*$G315*$L315*$CI$13)</f>
        <v>0</v>
      </c>
      <c r="CJ315" s="115">
        <v>0</v>
      </c>
      <c r="CK315" s="116">
        <f>(CJ315*$E315*$F315*$G315*$L315*$CK$13)</f>
        <v>0</v>
      </c>
      <c r="CL315" s="115">
        <v>0</v>
      </c>
      <c r="CM315" s="116">
        <f>(CL315*$E315*$F315*$G315*$L315*$CM$13)</f>
        <v>0</v>
      </c>
      <c r="CN315" s="115">
        <v>0</v>
      </c>
      <c r="CO315" s="116">
        <f>(CN315*$E315*$F315*$G315*$L315*$CO$13)</f>
        <v>0</v>
      </c>
      <c r="CP315" s="115">
        <v>0</v>
      </c>
      <c r="CQ315" s="116">
        <f>(CP315*$E315*$F315*$G315*$L315*$CQ$13)</f>
        <v>0</v>
      </c>
      <c r="CR315" s="115">
        <v>0</v>
      </c>
      <c r="CS315" s="116">
        <f>(CR315*$E315*$F315*$G315*$M315*$CS$13)</f>
        <v>0</v>
      </c>
      <c r="CT315" s="115">
        <v>0</v>
      </c>
      <c r="CU315" s="116">
        <f>(CT315*$E315*$F315*$G315*$M315*$CU$13)</f>
        <v>0</v>
      </c>
      <c r="CV315" s="115">
        <v>0</v>
      </c>
      <c r="CW315" s="116">
        <f>(CV315*$E315*$F315*$G315*$M315*$CW$13)</f>
        <v>0</v>
      </c>
      <c r="CX315" s="123">
        <v>0</v>
      </c>
      <c r="CY315" s="115">
        <f>(CX315*$E315*$F315*$G315*$M315*$CY$13)</f>
        <v>0</v>
      </c>
      <c r="CZ315" s="115"/>
      <c r="DA315" s="124">
        <f t="shared" si="929"/>
        <v>0</v>
      </c>
      <c r="DB315" s="115">
        <v>0</v>
      </c>
      <c r="DC315" s="116">
        <f>(DB315*$E315*$F315*$G315*$M315*$DC$13)</f>
        <v>0</v>
      </c>
      <c r="DD315" s="125"/>
      <c r="DE315" s="115">
        <f>(DD315*$E315*$F315*$G315*$M315*$DE$13)</f>
        <v>0</v>
      </c>
      <c r="DF315" s="115">
        <v>0</v>
      </c>
      <c r="DG315" s="116">
        <f>(DF315*$E315*$F315*$G315*$M315*$DG$13)</f>
        <v>0</v>
      </c>
      <c r="DH315" s="115"/>
      <c r="DI315" s="116">
        <f>(DH315*$E315*$F315*$G315*$N315*$DI$13)</f>
        <v>0</v>
      </c>
      <c r="DJ315" s="115">
        <v>34</v>
      </c>
      <c r="DK315" s="124">
        <f>(DJ315*$E315*$F315*$G315*$O315*$DK$13)</f>
        <v>2611318.4451199998</v>
      </c>
      <c r="DL315" s="124"/>
      <c r="DM315" s="124"/>
      <c r="DN315" s="116">
        <f t="shared" si="934"/>
        <v>85</v>
      </c>
      <c r="DO315" s="116">
        <f t="shared" si="934"/>
        <v>5591263.7272800002</v>
      </c>
    </row>
    <row r="316" spans="1:119" s="129" customFormat="1" ht="30" customHeight="1" x14ac:dyDescent="0.25">
      <c r="A316" s="89"/>
      <c r="B316" s="109">
        <v>259</v>
      </c>
      <c r="C316" s="110" t="s">
        <v>721</v>
      </c>
      <c r="D316" s="152" t="s">
        <v>722</v>
      </c>
      <c r="E316" s="93">
        <v>24257</v>
      </c>
      <c r="F316" s="112">
        <v>0.75</v>
      </c>
      <c r="G316" s="131">
        <v>1</v>
      </c>
      <c r="H316" s="101"/>
      <c r="I316" s="101"/>
      <c r="J316" s="101"/>
      <c r="K316" s="65"/>
      <c r="L316" s="113">
        <v>1.4</v>
      </c>
      <c r="M316" s="113">
        <v>1.68</v>
      </c>
      <c r="N316" s="113">
        <v>2.23</v>
      </c>
      <c r="O316" s="114">
        <v>2.57</v>
      </c>
      <c r="P316" s="115">
        <v>7</v>
      </c>
      <c r="Q316" s="116">
        <f>(P316*$E316*$F316*$G316*$L316)</f>
        <v>178288.94999999998</v>
      </c>
      <c r="R316" s="194">
        <v>0</v>
      </c>
      <c r="S316" s="115">
        <f>(R316*$E316*$F316*$G316*$L316)</f>
        <v>0</v>
      </c>
      <c r="T316" s="115">
        <v>160</v>
      </c>
      <c r="U316" s="116">
        <f>(T316*$E316*$F316*$G316*$L316)</f>
        <v>4075175.9999999995</v>
      </c>
      <c r="V316" s="115"/>
      <c r="W316" s="116">
        <f t="shared" ref="W316" si="1001">(V316*$E316*$F316*$G316*$L316)</f>
        <v>0</v>
      </c>
      <c r="X316" s="115">
        <v>0</v>
      </c>
      <c r="Y316" s="116">
        <f t="shared" ref="Y316" si="1002">(X316*$E316*$F316*$G316*$L316)</f>
        <v>0</v>
      </c>
      <c r="Z316" s="116"/>
      <c r="AA316" s="116"/>
      <c r="AB316" s="115"/>
      <c r="AC316" s="116">
        <f>(AB316*$E316*$F316*$G316*$L316)</f>
        <v>0</v>
      </c>
      <c r="AD316" s="115"/>
      <c r="AE316" s="116"/>
      <c r="AF316" s="115">
        <v>24</v>
      </c>
      <c r="AG316" s="116">
        <f t="shared" ref="AG316" si="1003">(AF316*$E316*$F316*$G316*$L316)</f>
        <v>611276.39999999991</v>
      </c>
      <c r="AH316" s="115"/>
      <c r="AI316" s="116"/>
      <c r="AJ316" s="144">
        <v>1</v>
      </c>
      <c r="AK316" s="116">
        <f>(AJ316*$E316*$F316*$G316*$L316)</f>
        <v>25469.85</v>
      </c>
      <c r="AL316" s="115">
        <v>36</v>
      </c>
      <c r="AM316" s="116">
        <f>(AL316*$E316*$F316*$G316*$L316)</f>
        <v>916914.6</v>
      </c>
      <c r="AN316" s="115">
        <v>5</v>
      </c>
      <c r="AO316" s="115">
        <f>(AN316*$E316*$F316*$G316*$L316)</f>
        <v>127349.24999999999</v>
      </c>
      <c r="AP316" s="115">
        <v>30</v>
      </c>
      <c r="AQ316" s="116">
        <f>(AP316*$E316*$F316*$G316*$M316)</f>
        <v>916914.6</v>
      </c>
      <c r="AR316" s="123">
        <v>0</v>
      </c>
      <c r="AS316" s="116">
        <f>(AR316*$E316*$F316*$G316*$M316)</f>
        <v>0</v>
      </c>
      <c r="AT316" s="115">
        <v>158</v>
      </c>
      <c r="AU316" s="122">
        <f t="shared" ref="AU316" si="1004">(AT316*$E316*$F316*$G316*$M316)</f>
        <v>4829083.5599999996</v>
      </c>
      <c r="AV316" s="115"/>
      <c r="AW316" s="116">
        <f t="shared" si="906"/>
        <v>0</v>
      </c>
      <c r="AX316" s="115"/>
      <c r="AY316" s="115">
        <f t="shared" si="907"/>
        <v>0</v>
      </c>
      <c r="AZ316" s="115"/>
      <c r="BA316" s="116">
        <f t="shared" si="908"/>
        <v>0</v>
      </c>
      <c r="BB316" s="115">
        <v>0</v>
      </c>
      <c r="BC316" s="116">
        <f>(BB316*$E316*$F316*$G316*$L316)</f>
        <v>0</v>
      </c>
      <c r="BD316" s="115">
        <v>0</v>
      </c>
      <c r="BE316" s="116">
        <f t="shared" si="909"/>
        <v>0</v>
      </c>
      <c r="BF316" s="115">
        <v>0</v>
      </c>
      <c r="BG316" s="116"/>
      <c r="BH316" s="115">
        <v>140</v>
      </c>
      <c r="BI316" s="116">
        <f t="shared" ref="BI316" si="1005">(BH316*$E316*$F316*$G316*$L316)</f>
        <v>3565779</v>
      </c>
      <c r="BJ316" s="115">
        <v>82</v>
      </c>
      <c r="BK316" s="116">
        <f t="shared" ref="BK316" si="1006">(BJ316*$E316*$F316*$G316*$M316)</f>
        <v>2506233.2399999998</v>
      </c>
      <c r="BL316" s="115">
        <v>480</v>
      </c>
      <c r="BM316" s="116">
        <f>(BL316*$E316*$F316*$G316*$M316)</f>
        <v>14670633.6</v>
      </c>
      <c r="BN316" s="115">
        <v>0</v>
      </c>
      <c r="BO316" s="116">
        <f>(BN316*$E316*$F316*$G316*$M316)</f>
        <v>0</v>
      </c>
      <c r="BP316" s="115">
        <v>155</v>
      </c>
      <c r="BQ316" s="116">
        <f t="shared" ref="BQ316" si="1007">(BP316*$E316*$F316*$G316*$M316)</f>
        <v>4737392.0999999996</v>
      </c>
      <c r="BR316" s="115">
        <v>293</v>
      </c>
      <c r="BS316" s="116">
        <f t="shared" ref="BS316" si="1008">(BR316*$E316*$F316*$G316*$M316)</f>
        <v>8955199.2599999998</v>
      </c>
      <c r="BT316" s="115">
        <v>94</v>
      </c>
      <c r="BU316" s="116">
        <f t="shared" ref="BU316" si="1009">(BT316*$E316*$F316*$G316*$M316)</f>
        <v>2872999.08</v>
      </c>
      <c r="BV316" s="115">
        <v>150</v>
      </c>
      <c r="BW316" s="124">
        <f t="shared" ref="BW316" si="1010">(BV316*$E316*$F316*$G316*$M316)</f>
        <v>4584573</v>
      </c>
      <c r="BX316" s="115">
        <v>500</v>
      </c>
      <c r="BY316" s="116">
        <f t="shared" ref="BY316" si="1011">(BX316*$E316*$F316*$G316*$L316)</f>
        <v>12734925</v>
      </c>
      <c r="BZ316" s="115">
        <v>749</v>
      </c>
      <c r="CA316" s="116">
        <f t="shared" ref="CA316" si="1012">(BZ316*$E316*$F316*$G316*$L316)</f>
        <v>19076917.649999999</v>
      </c>
      <c r="CB316" s="115">
        <v>0</v>
      </c>
      <c r="CC316" s="116">
        <f t="shared" ref="CC316" si="1013">(CB316*$E316*$F316*$G316*$L316)</f>
        <v>0</v>
      </c>
      <c r="CD316" s="115">
        <v>198</v>
      </c>
      <c r="CE316" s="116">
        <f t="shared" ref="CE316" si="1014">(CD316*$E316*$F316*$G316*$M316)</f>
        <v>6051636.3599999994</v>
      </c>
      <c r="CF316" s="115"/>
      <c r="CG316" s="116">
        <f t="shared" si="920"/>
        <v>0</v>
      </c>
      <c r="CH316" s="115">
        <v>3</v>
      </c>
      <c r="CI316" s="116">
        <f t="shared" ref="CI316" si="1015">(CH316*$E316*$F316*$G316*$L316)</f>
        <v>76409.549999999988</v>
      </c>
      <c r="CJ316" s="115">
        <v>5</v>
      </c>
      <c r="CK316" s="116">
        <f t="shared" ref="CK316" si="1016">(CJ316*$E316*$F316*$G316*$L316)</f>
        <v>127349.24999999999</v>
      </c>
      <c r="CL316" s="115">
        <v>60</v>
      </c>
      <c r="CM316" s="116">
        <f t="shared" ref="CM316" si="1017">(CL316*$E316*$F316*$G316*$L316)</f>
        <v>1528191</v>
      </c>
      <c r="CN316" s="115">
        <v>289</v>
      </c>
      <c r="CO316" s="116">
        <f t="shared" ref="CO316" si="1018">(CN316*$E316*$F316*$G316*$L316)</f>
        <v>7360786.6499999994</v>
      </c>
      <c r="CP316" s="115">
        <v>174</v>
      </c>
      <c r="CQ316" s="116">
        <f t="shared" ref="CQ316" si="1019">(CP316*$E316*$F316*$G316*$L316)</f>
        <v>4431753.8999999994</v>
      </c>
      <c r="CR316" s="115">
        <v>271</v>
      </c>
      <c r="CS316" s="116">
        <f t="shared" ref="CS316" si="1020">(CR316*$E316*$F316*$G316*$M316)</f>
        <v>8282795.2199999997</v>
      </c>
      <c r="CT316" s="115">
        <v>120</v>
      </c>
      <c r="CU316" s="116">
        <f t="shared" ref="CU316" si="1021">(CT316*$E316*$F316*$G316*$M316)</f>
        <v>3667658.4</v>
      </c>
      <c r="CV316" s="115">
        <v>10</v>
      </c>
      <c r="CW316" s="116">
        <f t="shared" ref="CW316" si="1022">(CV316*$E316*$F316*$G316*$M316)</f>
        <v>305638.2</v>
      </c>
      <c r="CX316" s="123">
        <v>40</v>
      </c>
      <c r="CY316" s="115">
        <f>(CX316*$E316*$F316*$G316*$M316)</f>
        <v>1222552.8</v>
      </c>
      <c r="CZ316" s="115"/>
      <c r="DA316" s="124">
        <f t="shared" si="929"/>
        <v>0</v>
      </c>
      <c r="DB316" s="115"/>
      <c r="DC316" s="116"/>
      <c r="DD316" s="115">
        <v>2</v>
      </c>
      <c r="DE316" s="115">
        <f t="shared" ref="DE316" si="1023">(DD316*$E316*$F316*$G316*$M316)</f>
        <v>61127.64</v>
      </c>
      <c r="DF316" s="115">
        <v>129</v>
      </c>
      <c r="DG316" s="116">
        <f t="shared" ref="DG316" si="1024">(DF316*$E316*$F316*$G316*$M316)</f>
        <v>3942732.78</v>
      </c>
      <c r="DH316" s="115">
        <v>80</v>
      </c>
      <c r="DI316" s="116">
        <f t="shared" ref="DI316" si="1025">(DH316*$E316*$F316*$G316*$N316)</f>
        <v>3245586.6</v>
      </c>
      <c r="DJ316" s="115">
        <v>45</v>
      </c>
      <c r="DK316" s="124">
        <f t="shared" ref="DK316" si="1026">(DJ316*$E316*$F316*$G316*$O316)</f>
        <v>2103991.5375000001</v>
      </c>
      <c r="DL316" s="124"/>
      <c r="DM316" s="124"/>
      <c r="DN316" s="116">
        <f t="shared" si="934"/>
        <v>4490</v>
      </c>
      <c r="DO316" s="116">
        <f t="shared" si="934"/>
        <v>127793335.02749997</v>
      </c>
    </row>
    <row r="317" spans="1:119" s="129" customFormat="1" ht="15.75" customHeight="1" x14ac:dyDescent="0.25">
      <c r="A317" s="89"/>
      <c r="B317" s="109">
        <v>260</v>
      </c>
      <c r="C317" s="110" t="s">
        <v>723</v>
      </c>
      <c r="D317" s="171" t="s">
        <v>724</v>
      </c>
      <c r="E317" s="93">
        <v>24257</v>
      </c>
      <c r="F317" s="112">
        <v>0.89</v>
      </c>
      <c r="G317" s="131">
        <v>1</v>
      </c>
      <c r="H317" s="131"/>
      <c r="I317" s="131"/>
      <c r="J317" s="131"/>
      <c r="K317" s="65"/>
      <c r="L317" s="172">
        <v>1.4</v>
      </c>
      <c r="M317" s="172">
        <v>1.68</v>
      </c>
      <c r="N317" s="172">
        <v>2.23</v>
      </c>
      <c r="O317" s="172">
        <v>2.57</v>
      </c>
      <c r="P317" s="115">
        <v>174</v>
      </c>
      <c r="Q317" s="116">
        <f t="shared" si="961"/>
        <v>5784916.0908000004</v>
      </c>
      <c r="R317" s="194">
        <v>0</v>
      </c>
      <c r="S317" s="115">
        <f>(R317*$E317*$F317*$G317*$L317*$S$13)</f>
        <v>0</v>
      </c>
      <c r="T317" s="115">
        <v>1</v>
      </c>
      <c r="U317" s="116">
        <f>(T317*$E317*$F317*$G317*$L317*$U$13)</f>
        <v>37206.017282000001</v>
      </c>
      <c r="V317" s="115"/>
      <c r="W317" s="116">
        <f>(V317*$E317*$F317*$G317*$L317*$W$13)</f>
        <v>0</v>
      </c>
      <c r="X317" s="115">
        <v>0</v>
      </c>
      <c r="Y317" s="116">
        <f>(X317*$E317*$F317*$G317*$L317*$Y$13)</f>
        <v>0</v>
      </c>
      <c r="Z317" s="116"/>
      <c r="AA317" s="116"/>
      <c r="AB317" s="115"/>
      <c r="AC317" s="116">
        <f>(AB317*$E317*$F317*$G317*$L317*$AC$13)</f>
        <v>0</v>
      </c>
      <c r="AD317" s="115"/>
      <c r="AE317" s="116"/>
      <c r="AF317" s="115">
        <v>49</v>
      </c>
      <c r="AG317" s="116">
        <f>(AF317*$E317*$F317*$G317*$L317*$AG$13)</f>
        <v>1629085.5658000002</v>
      </c>
      <c r="AH317" s="115"/>
      <c r="AI317" s="116"/>
      <c r="AJ317" s="173"/>
      <c r="AK317" s="116">
        <f>(AJ317*$E317*$F317*$G317*$L317*$AK$13)</f>
        <v>0</v>
      </c>
      <c r="AL317" s="115">
        <v>145</v>
      </c>
      <c r="AM317" s="116">
        <f>(AL317*$E317*$F317*$G317*$L317*$AM$13)</f>
        <v>4820763.409</v>
      </c>
      <c r="AN317" s="115">
        <v>15</v>
      </c>
      <c r="AO317" s="115">
        <f>(AN317*$E317*$F317*$G317*$L317*$AO$13)</f>
        <v>498699.66300000006</v>
      </c>
      <c r="AP317" s="115">
        <v>50</v>
      </c>
      <c r="AQ317" s="116">
        <f>(AP317*$E317*$F317*$G317*$M317*$AQ$13)</f>
        <v>1994798.652</v>
      </c>
      <c r="AR317" s="123">
        <v>0</v>
      </c>
      <c r="AS317" s="116">
        <f>(AR317*$E317*$F317*$G317*$M317*$AS$13)</f>
        <v>0</v>
      </c>
      <c r="AT317" s="115">
        <v>21</v>
      </c>
      <c r="AU317" s="115">
        <f>(AT317*$E317*$F317*$G317*$M317*$AU$13)</f>
        <v>837815.43384000007</v>
      </c>
      <c r="AV317" s="115"/>
      <c r="AW317" s="116">
        <f t="shared" si="906"/>
        <v>0</v>
      </c>
      <c r="AX317" s="115"/>
      <c r="AY317" s="115">
        <f t="shared" si="907"/>
        <v>0</v>
      </c>
      <c r="AZ317" s="115"/>
      <c r="BA317" s="116">
        <f t="shared" si="908"/>
        <v>0</v>
      </c>
      <c r="BB317" s="115">
        <v>0</v>
      </c>
      <c r="BC317" s="116">
        <f>(BB317*$E317*$F317*$G317*$L317*$BC$13)</f>
        <v>0</v>
      </c>
      <c r="BD317" s="115">
        <v>0</v>
      </c>
      <c r="BE317" s="116">
        <f t="shared" si="909"/>
        <v>0</v>
      </c>
      <c r="BF317" s="115">
        <v>0</v>
      </c>
      <c r="BG317" s="116">
        <f>(BF317*$E317*$F317*$G317*$L317*$BG$13)</f>
        <v>0</v>
      </c>
      <c r="BH317" s="115">
        <v>28</v>
      </c>
      <c r="BI317" s="116">
        <f>(BH317*$E317*$F317*$G317*$L317*$BI$13)</f>
        <v>1015533.8591999999</v>
      </c>
      <c r="BJ317" s="115">
        <v>44</v>
      </c>
      <c r="BK317" s="116">
        <f>(BJ317*$E317*$F317*$G317*$M317*$BK$13)</f>
        <v>1755422.81376</v>
      </c>
      <c r="BL317" s="115"/>
      <c r="BM317" s="116">
        <f>(BL317*$E317*$F317*$G317*$M317*$BM$13)</f>
        <v>0</v>
      </c>
      <c r="BN317" s="115">
        <v>0</v>
      </c>
      <c r="BO317" s="116">
        <f>(BN317*$E317*$F317*$G317*$M317*$BO$13)</f>
        <v>0</v>
      </c>
      <c r="BP317" s="115">
        <v>40</v>
      </c>
      <c r="BQ317" s="116">
        <f>(BP317*$E317*$F317*$G317*$M317*$BQ$13)</f>
        <v>1450762.656</v>
      </c>
      <c r="BR317" s="115">
        <v>54</v>
      </c>
      <c r="BS317" s="116">
        <f>(BR317*$E317*$F317*$G317*$M317*$BS$13)</f>
        <v>1762676.6270399999</v>
      </c>
      <c r="BT317" s="115">
        <v>34</v>
      </c>
      <c r="BU317" s="116">
        <f>(BT317*$E317*$F317*$G317*$M317*$BU$13)</f>
        <v>1479777.9091200002</v>
      </c>
      <c r="BV317" s="115">
        <v>16</v>
      </c>
      <c r="BW317" s="124">
        <f>(BV317*$E317*$F317*$G317*$M317*$BW$13)</f>
        <v>696366.07487999985</v>
      </c>
      <c r="BX317" s="115"/>
      <c r="BY317" s="116">
        <f>(BX317*$E317*$F317*$G317*$L317*$BY$13)</f>
        <v>0</v>
      </c>
      <c r="BZ317" s="115">
        <v>1</v>
      </c>
      <c r="CA317" s="116">
        <f>(BZ317*$E317*$F317*$G317*$L317*$CA$13)</f>
        <v>30224.221999999998</v>
      </c>
      <c r="CB317" s="115">
        <v>0</v>
      </c>
      <c r="CC317" s="116">
        <f>(CB317*$E317*$F317*$G317*$L317*$CC$13)</f>
        <v>0</v>
      </c>
      <c r="CD317" s="115">
        <v>45</v>
      </c>
      <c r="CE317" s="116">
        <f>(CD317*$E317*$F317*$G317*$M317*$CE$13)</f>
        <v>1632107.9879999999</v>
      </c>
      <c r="CF317" s="115"/>
      <c r="CG317" s="116">
        <f t="shared" si="920"/>
        <v>0</v>
      </c>
      <c r="CH317" s="115">
        <v>4</v>
      </c>
      <c r="CI317" s="116">
        <f>(CH317*$E317*$F317*$G317*$L317*$CI$13)</f>
        <v>96717.510399999999</v>
      </c>
      <c r="CJ317" s="115">
        <v>15</v>
      </c>
      <c r="CK317" s="116">
        <f>(CJ317*$E317*$F317*$G317*$L317*$CK$13)</f>
        <v>362690.66400000005</v>
      </c>
      <c r="CL317" s="115">
        <v>20</v>
      </c>
      <c r="CM317" s="116">
        <f>(CL317*$E317*$F317*$G317*$L317*$CM$13)</f>
        <v>604484.44000000006</v>
      </c>
      <c r="CN317" s="115">
        <v>42</v>
      </c>
      <c r="CO317" s="116">
        <f>(CN317*$E317*$F317*$G317*$L317*$CO$13)</f>
        <v>1142475.5916000002</v>
      </c>
      <c r="CP317" s="115">
        <v>23</v>
      </c>
      <c r="CQ317" s="116">
        <f>(CP317*$E317*$F317*$G317*$L317*$CQ$13)</f>
        <v>695157.10599999991</v>
      </c>
      <c r="CR317" s="115">
        <v>61</v>
      </c>
      <c r="CS317" s="116">
        <f>(CR317*$E317*$F317*$G317*$M317*$CS$13)</f>
        <v>2212413.0504000001</v>
      </c>
      <c r="CT317" s="115">
        <v>20</v>
      </c>
      <c r="CU317" s="116">
        <f>(CT317*$E317*$F317*$G317*$M317*$CU$13)</f>
        <v>725381.32799999998</v>
      </c>
      <c r="CV317" s="115">
        <v>20</v>
      </c>
      <c r="CW317" s="116">
        <f>(CV317*$E317*$F317*$G317*$M317*$CW$13)</f>
        <v>725381.32799999998</v>
      </c>
      <c r="CX317" s="123">
        <v>50</v>
      </c>
      <c r="CY317" s="115">
        <f>(CX317*$E317*$F317*$G317*$M317*$CY$13)</f>
        <v>1632107.9879999999</v>
      </c>
      <c r="CZ317" s="115"/>
      <c r="DA317" s="116">
        <f t="shared" si="929"/>
        <v>0</v>
      </c>
      <c r="DB317" s="115">
        <v>2</v>
      </c>
      <c r="DC317" s="116">
        <f>(DB317*$E317*$F317*$G317*$M317*$DC$13)</f>
        <v>72538.132799999992</v>
      </c>
      <c r="DD317" s="115">
        <v>3</v>
      </c>
      <c r="DE317" s="115">
        <f>(DD317*$E317*$F317*$G317*$M317*$DE$13)</f>
        <v>108807.1992</v>
      </c>
      <c r="DF317" s="115">
        <v>5</v>
      </c>
      <c r="DG317" s="116">
        <f>(DF317*$E317*$F317*$G317*$M317*$DG$13)</f>
        <v>181345.33199999999</v>
      </c>
      <c r="DH317" s="115"/>
      <c r="DI317" s="116">
        <f>(DH317*$E317*$F317*$G317*$N317*$DI$13)</f>
        <v>0</v>
      </c>
      <c r="DJ317" s="115">
        <v>5</v>
      </c>
      <c r="DK317" s="124">
        <f>(DJ317*$E317*$F317*$G317*$O317*$DK$13)</f>
        <v>221932.14440000002</v>
      </c>
      <c r="DL317" s="124"/>
      <c r="DM317" s="124"/>
      <c r="DN317" s="116">
        <f t="shared" si="934"/>
        <v>987</v>
      </c>
      <c r="DO317" s="116">
        <f t="shared" si="934"/>
        <v>34207588.796521999</v>
      </c>
    </row>
    <row r="318" spans="1:119" s="37" customFormat="1" ht="30" customHeight="1" thickBot="1" x14ac:dyDescent="0.3">
      <c r="A318" s="89"/>
      <c r="B318" s="109">
        <v>261</v>
      </c>
      <c r="C318" s="110" t="s">
        <v>725</v>
      </c>
      <c r="D318" s="171" t="s">
        <v>726</v>
      </c>
      <c r="E318" s="93">
        <v>24257</v>
      </c>
      <c r="F318" s="112">
        <v>0.53</v>
      </c>
      <c r="G318" s="131">
        <v>1</v>
      </c>
      <c r="H318" s="131"/>
      <c r="I318" s="131"/>
      <c r="J318" s="131"/>
      <c r="K318" s="65"/>
      <c r="L318" s="172">
        <v>1.4</v>
      </c>
      <c r="M318" s="172">
        <v>1.68</v>
      </c>
      <c r="N318" s="172">
        <v>2.23</v>
      </c>
      <c r="O318" s="172">
        <v>2.57</v>
      </c>
      <c r="P318" s="115">
        <v>39</v>
      </c>
      <c r="Q318" s="116">
        <f t="shared" si="961"/>
        <v>772143.9726000001</v>
      </c>
      <c r="R318" s="194">
        <v>18</v>
      </c>
      <c r="S318" s="115">
        <f>(R318*$E318*$F318*$G318*$L318*$S$13)</f>
        <v>356374.14120000001</v>
      </c>
      <c r="T318" s="115">
        <v>76</v>
      </c>
      <c r="U318" s="116">
        <f>(T318*$E318*$F318*$G318*$L318*$U$13)</f>
        <v>1683885.815864</v>
      </c>
      <c r="V318" s="115"/>
      <c r="W318" s="116">
        <f>(V318*$E318*$F318*$G318*$L318*$W$13)</f>
        <v>0</v>
      </c>
      <c r="X318" s="115"/>
      <c r="Y318" s="116">
        <f>(X318*$E318*$F318*$G318*$L318*$Y$13)</f>
        <v>0</v>
      </c>
      <c r="Z318" s="116"/>
      <c r="AA318" s="116"/>
      <c r="AB318" s="115"/>
      <c r="AC318" s="116">
        <f>(AB318*$E318*$F318*$G318*$L318*$AC$13)</f>
        <v>0</v>
      </c>
      <c r="AD318" s="115"/>
      <c r="AE318" s="116"/>
      <c r="AF318" s="115">
        <v>4</v>
      </c>
      <c r="AG318" s="116">
        <f>(AF318*$E318*$F318*$G318*$L318*$AG$13)</f>
        <v>79194.253600000011</v>
      </c>
      <c r="AH318" s="115"/>
      <c r="AI318" s="116"/>
      <c r="AJ318" s="194">
        <v>2</v>
      </c>
      <c r="AK318" s="116">
        <f>(AJ318*$E318*$F318*$G318*$L318*$AK$13)</f>
        <v>39597.126800000005</v>
      </c>
      <c r="AL318" s="115">
        <f>753-179</f>
        <v>574</v>
      </c>
      <c r="AM318" s="116">
        <f>(AL318*$E318*$F318*$G318*$L318*$AM$13)</f>
        <v>11364375.3916</v>
      </c>
      <c r="AN318" s="115">
        <v>1</v>
      </c>
      <c r="AO318" s="115">
        <f>(AN318*$E318*$F318*$G318*$L318*$AO$13)</f>
        <v>19798.563400000003</v>
      </c>
      <c r="AP318" s="115">
        <v>60</v>
      </c>
      <c r="AQ318" s="116">
        <f>(AP318*$E318*$F318*$G318*$M318*$AQ$13)</f>
        <v>1425496.5648000003</v>
      </c>
      <c r="AR318" s="123">
        <v>0</v>
      </c>
      <c r="AS318" s="116">
        <f>(AR318*$E318*$F318*$G318*$M318*$AS$13)</f>
        <v>0</v>
      </c>
      <c r="AT318" s="115">
        <v>5</v>
      </c>
      <c r="AU318" s="115">
        <f>(AT318*$E318*$F318*$G318*$M318*$AU$13)</f>
        <v>118791.38040000001</v>
      </c>
      <c r="AV318" s="115"/>
      <c r="AW318" s="116">
        <f t="shared" si="906"/>
        <v>0</v>
      </c>
      <c r="AX318" s="115">
        <v>0</v>
      </c>
      <c r="AY318" s="115">
        <f t="shared" si="907"/>
        <v>0</v>
      </c>
      <c r="AZ318" s="115"/>
      <c r="BA318" s="116">
        <f t="shared" si="908"/>
        <v>0</v>
      </c>
      <c r="BB318" s="115"/>
      <c r="BC318" s="116">
        <f>(BB318*$E318*$F318*$G318*$L318*$BC$13)</f>
        <v>0</v>
      </c>
      <c r="BD318" s="115"/>
      <c r="BE318" s="116">
        <f t="shared" si="909"/>
        <v>0</v>
      </c>
      <c r="BF318" s="115"/>
      <c r="BG318" s="116">
        <f>(BF318*$E318*$F318*$G318*$L318*$BG$13)</f>
        <v>0</v>
      </c>
      <c r="BH318" s="115">
        <v>0</v>
      </c>
      <c r="BI318" s="116">
        <f>(BH318*$E318*$F318*$G318*$L318*$BI$13)</f>
        <v>0</v>
      </c>
      <c r="BJ318" s="115">
        <v>26</v>
      </c>
      <c r="BK318" s="116">
        <f>(BJ318*$E318*$F318*$G318*$M318*$BK$13)</f>
        <v>617715.1780800001</v>
      </c>
      <c r="BL318" s="115">
        <v>42</v>
      </c>
      <c r="BM318" s="116">
        <f>(BL318*$E318*$F318*$G318*$M318*$BM$13)</f>
        <v>907134.17760000005</v>
      </c>
      <c r="BN318" s="115"/>
      <c r="BO318" s="116">
        <f>(BN318*$E318*$F318*$G318*$M318*$BO$13)</f>
        <v>0</v>
      </c>
      <c r="BP318" s="115">
        <v>15</v>
      </c>
      <c r="BQ318" s="116">
        <f>(BP318*$E318*$F318*$G318*$M318*$BQ$13)</f>
        <v>323976.49200000003</v>
      </c>
      <c r="BR318" s="115">
        <v>2</v>
      </c>
      <c r="BS318" s="116">
        <f>(BR318*$E318*$F318*$G318*$M318*$BS$13)</f>
        <v>38877.179040000003</v>
      </c>
      <c r="BT318" s="115">
        <v>34</v>
      </c>
      <c r="BU318" s="116">
        <f>(BT318*$E318*$F318*$G318*$M318*$BU$13)</f>
        <v>881216.05823999993</v>
      </c>
      <c r="BV318" s="115">
        <v>27</v>
      </c>
      <c r="BW318" s="124">
        <f>(BV318*$E318*$F318*$G318*$M318*$BW$13)</f>
        <v>699789.22272000008</v>
      </c>
      <c r="BX318" s="115"/>
      <c r="BY318" s="116">
        <f>(BX318*$E318*$F318*$G318*$L318*$BY$13)</f>
        <v>0</v>
      </c>
      <c r="BZ318" s="115"/>
      <c r="CA318" s="116">
        <f>(BZ318*$E318*$F318*$G318*$L318*$CA$13)</f>
        <v>0</v>
      </c>
      <c r="CB318" s="115"/>
      <c r="CC318" s="116">
        <f>(CB318*$E318*$F318*$G318*$L318*$CC$13)</f>
        <v>0</v>
      </c>
      <c r="CD318" s="115">
        <v>51</v>
      </c>
      <c r="CE318" s="116">
        <f>(CD318*$E318*$F318*$G318*$M318*$CE$13)</f>
        <v>1101520.0728000002</v>
      </c>
      <c r="CF318" s="115"/>
      <c r="CG318" s="116">
        <f t="shared" si="920"/>
        <v>0</v>
      </c>
      <c r="CH318" s="115">
        <v>0</v>
      </c>
      <c r="CI318" s="116">
        <f>(CH318*$E318*$F318*$G318*$L318*$CI$13)</f>
        <v>0</v>
      </c>
      <c r="CJ318" s="115">
        <v>81</v>
      </c>
      <c r="CK318" s="116">
        <f>(CJ318*$E318*$F318*$G318*$L318*$CK$13)</f>
        <v>1166315.3711999999</v>
      </c>
      <c r="CL318" s="115">
        <v>0</v>
      </c>
      <c r="CM318" s="116">
        <f>(CL318*$E318*$F318*$G318*$L318*$CM$13)</f>
        <v>0</v>
      </c>
      <c r="CN318" s="115">
        <v>11</v>
      </c>
      <c r="CO318" s="116">
        <f>(CN318*$E318*$F318*$G318*$L318*$CO$13)</f>
        <v>178187.07060000001</v>
      </c>
      <c r="CP318" s="115">
        <v>6</v>
      </c>
      <c r="CQ318" s="116">
        <f>(CP318*$E318*$F318*$G318*$L318*$CQ$13)</f>
        <v>107992.164</v>
      </c>
      <c r="CR318" s="115">
        <v>79</v>
      </c>
      <c r="CS318" s="116">
        <f>(CR318*$E318*$F318*$G318*$M318*$CS$13)</f>
        <v>1706276.1912</v>
      </c>
      <c r="CT318" s="115">
        <v>10</v>
      </c>
      <c r="CU318" s="116">
        <f>(CT318*$E318*$F318*$G318*$M318*$CU$13)</f>
        <v>215984.32800000001</v>
      </c>
      <c r="CV318" s="115">
        <v>10</v>
      </c>
      <c r="CW318" s="116">
        <f>(CV318*$E318*$F318*$G318*$M318*$CW$13)</f>
        <v>215984.32800000001</v>
      </c>
      <c r="CX318" s="123">
        <v>10</v>
      </c>
      <c r="CY318" s="115">
        <f>(CX318*$E318*$F318*$G318*$M318*$CY$13)</f>
        <v>194385.8952</v>
      </c>
      <c r="CZ318" s="115"/>
      <c r="DA318" s="116">
        <f t="shared" si="929"/>
        <v>0</v>
      </c>
      <c r="DB318" s="115">
        <v>1</v>
      </c>
      <c r="DC318" s="116">
        <f>(DB318*$E318*$F318*$G318*$M318*$DC$13)</f>
        <v>21598.432800000002</v>
      </c>
      <c r="DD318" s="115"/>
      <c r="DE318" s="115">
        <f>(DD318*$E318*$F318*$G318*$M318*$DE$13)</f>
        <v>0</v>
      </c>
      <c r="DF318" s="115">
        <v>4</v>
      </c>
      <c r="DG318" s="116">
        <f>(DF318*$E318*$F318*$G318*$M318*$DG$13)</f>
        <v>86393.731200000009</v>
      </c>
      <c r="DH318" s="115">
        <v>10</v>
      </c>
      <c r="DI318" s="116">
        <f>(DH318*$E318*$F318*$G318*$N318*$DI$13)</f>
        <v>229354.78640000001</v>
      </c>
      <c r="DJ318" s="115">
        <v>0</v>
      </c>
      <c r="DK318" s="124">
        <f>(DJ318*$E318*$F318*$G318*$O318*$DK$13)</f>
        <v>0</v>
      </c>
      <c r="DL318" s="124"/>
      <c r="DM318" s="124"/>
      <c r="DN318" s="116">
        <f t="shared" si="934"/>
        <v>1198</v>
      </c>
      <c r="DO318" s="116">
        <f t="shared" si="934"/>
        <v>24552357.889343999</v>
      </c>
    </row>
    <row r="319" spans="1:119" s="174" customFormat="1" ht="36.75" customHeight="1" thickBot="1" x14ac:dyDescent="0.35">
      <c r="A319" s="217"/>
      <c r="B319" s="109">
        <v>262</v>
      </c>
      <c r="C319" s="110" t="s">
        <v>727</v>
      </c>
      <c r="D319" s="171" t="s">
        <v>728</v>
      </c>
      <c r="E319" s="93">
        <v>24257</v>
      </c>
      <c r="F319" s="112">
        <v>4.07</v>
      </c>
      <c r="G319" s="131">
        <v>1</v>
      </c>
      <c r="H319" s="131"/>
      <c r="I319" s="131"/>
      <c r="J319" s="131"/>
      <c r="K319" s="65"/>
      <c r="L319" s="172">
        <v>1.4</v>
      </c>
      <c r="M319" s="172">
        <v>1.68</v>
      </c>
      <c r="N319" s="172">
        <v>2.23</v>
      </c>
      <c r="O319" s="172">
        <v>2.57</v>
      </c>
      <c r="P319" s="115">
        <v>1</v>
      </c>
      <c r="Q319" s="116">
        <f t="shared" si="961"/>
        <v>152038.0246</v>
      </c>
      <c r="R319" s="194">
        <v>0</v>
      </c>
      <c r="S319" s="115">
        <f>(R319*$E319*$F319*$G319*$L319*$S$13)</f>
        <v>0</v>
      </c>
      <c r="T319" s="115">
        <v>0</v>
      </c>
      <c r="U319" s="116">
        <f>(T319*$E319*$F319*$G319*$L319*$U$13)</f>
        <v>0</v>
      </c>
      <c r="V319" s="115"/>
      <c r="W319" s="116">
        <f>(V319*$E319*$F319*$G319*$L319*$W$13)</f>
        <v>0</v>
      </c>
      <c r="X319" s="115"/>
      <c r="Y319" s="116">
        <f>(X319*$E319*$F319*$G319*$L319*$Y$13)</f>
        <v>0</v>
      </c>
      <c r="Z319" s="116"/>
      <c r="AA319" s="116"/>
      <c r="AB319" s="115"/>
      <c r="AC319" s="116">
        <f>(AB319*$E319*$F319*$G319*$L319*$AC$13)</f>
        <v>0</v>
      </c>
      <c r="AD319" s="115"/>
      <c r="AE319" s="116"/>
      <c r="AF319" s="115">
        <v>1</v>
      </c>
      <c r="AG319" s="116">
        <f>(AF319*$E319*$F319*$G319*$L319*$AG$13)</f>
        <v>152038.0246</v>
      </c>
      <c r="AH319" s="115"/>
      <c r="AI319" s="116"/>
      <c r="AJ319" s="194"/>
      <c r="AK319" s="116">
        <f>(AJ319*$E319*$F319*$G319*$L319*$AK$13)</f>
        <v>0</v>
      </c>
      <c r="AL319" s="115">
        <v>3</v>
      </c>
      <c r="AM319" s="116">
        <f>(AL319*$E319*$F319*$G319*$L319*$AM$13)</f>
        <v>456114.07380000001</v>
      </c>
      <c r="AN319" s="115"/>
      <c r="AO319" s="115">
        <f>(AN319*$E319*$F319*$G319*$L319*$AO$13)</f>
        <v>0</v>
      </c>
      <c r="AP319" s="115">
        <v>0</v>
      </c>
      <c r="AQ319" s="116">
        <f>(AP319*$E319*$F319*$G319*$M319*$AQ$13)</f>
        <v>0</v>
      </c>
      <c r="AR319" s="123"/>
      <c r="AS319" s="116">
        <f>(AR319*$E319*$F319*$G319*$M319*$AS$13)</f>
        <v>0</v>
      </c>
      <c r="AT319" s="115">
        <v>0</v>
      </c>
      <c r="AU319" s="115">
        <f>(AT319*$E319*$F319*$G319*$M319*$AU$13)</f>
        <v>0</v>
      </c>
      <c r="AV319" s="115"/>
      <c r="AW319" s="116">
        <f t="shared" si="906"/>
        <v>0</v>
      </c>
      <c r="AX319" s="115">
        <v>0</v>
      </c>
      <c r="AY319" s="115">
        <f t="shared" si="907"/>
        <v>0</v>
      </c>
      <c r="AZ319" s="115"/>
      <c r="BA319" s="116">
        <f t="shared" si="908"/>
        <v>0</v>
      </c>
      <c r="BB319" s="115"/>
      <c r="BC319" s="116">
        <f>(BB319*$E319*$F319*$G319*$L319*$BC$13)</f>
        <v>0</v>
      </c>
      <c r="BD319" s="115"/>
      <c r="BE319" s="116">
        <f t="shared" si="909"/>
        <v>0</v>
      </c>
      <c r="BF319" s="115"/>
      <c r="BG319" s="116">
        <f>(BF319*$E319*$F319*$G319*$L319*$BG$13)</f>
        <v>0</v>
      </c>
      <c r="BH319" s="115">
        <v>0</v>
      </c>
      <c r="BI319" s="116">
        <f>(BH319*$E319*$F319*$G319*$L319*$BI$13)</f>
        <v>0</v>
      </c>
      <c r="BJ319" s="115">
        <v>1</v>
      </c>
      <c r="BK319" s="116">
        <f>(BJ319*$E319*$F319*$G319*$M319*$BK$13)</f>
        <v>182445.62952000002</v>
      </c>
      <c r="BL319" s="115"/>
      <c r="BM319" s="116">
        <f>(BL319*$E319*$F319*$G319*$M319*$BM$13)</f>
        <v>0</v>
      </c>
      <c r="BN319" s="115"/>
      <c r="BO319" s="116">
        <f>(BN319*$E319*$F319*$G319*$M319*$BO$13)</f>
        <v>0</v>
      </c>
      <c r="BP319" s="115">
        <v>0</v>
      </c>
      <c r="BQ319" s="116">
        <f>(BP319*$E319*$F319*$G319*$M319*$BQ$13)</f>
        <v>0</v>
      </c>
      <c r="BR319" s="115">
        <v>0</v>
      </c>
      <c r="BS319" s="116">
        <f>(BR319*$E319*$F319*$G319*$M319*$BS$13)</f>
        <v>0</v>
      </c>
      <c r="BT319" s="115">
        <v>0</v>
      </c>
      <c r="BU319" s="116">
        <f>(BT319*$E319*$F319*$G319*$M319*$BU$13)</f>
        <v>0</v>
      </c>
      <c r="BV319" s="115">
        <v>0</v>
      </c>
      <c r="BW319" s="124">
        <f>(BV319*$E319*$F319*$G319*$M319*$BW$13)</f>
        <v>0</v>
      </c>
      <c r="BX319" s="115"/>
      <c r="BY319" s="116">
        <f>(BX319*$E319*$F319*$G319*$L319*$BY$13)</f>
        <v>0</v>
      </c>
      <c r="BZ319" s="115"/>
      <c r="CA319" s="116">
        <f>(BZ319*$E319*$F319*$G319*$L319*$CA$13)</f>
        <v>0</v>
      </c>
      <c r="CB319" s="115"/>
      <c r="CC319" s="116">
        <f>(CB319*$E319*$F319*$G319*$L319*$CC$13)</f>
        <v>0</v>
      </c>
      <c r="CD319" s="142">
        <v>0</v>
      </c>
      <c r="CE319" s="116">
        <f>(CD319*$E319*$F319*$G319*$M319*$CE$13)</f>
        <v>0</v>
      </c>
      <c r="CF319" s="115"/>
      <c r="CG319" s="116">
        <f t="shared" si="920"/>
        <v>0</v>
      </c>
      <c r="CH319" s="115">
        <v>0</v>
      </c>
      <c r="CI319" s="116">
        <f>(CH319*$E319*$F319*$G319*$L319*$CI$13)</f>
        <v>0</v>
      </c>
      <c r="CJ319" s="115">
        <v>0</v>
      </c>
      <c r="CK319" s="116">
        <f>(CJ319*$E319*$F319*$G319*$L319*$CK$13)</f>
        <v>0</v>
      </c>
      <c r="CL319" s="115">
        <v>0</v>
      </c>
      <c r="CM319" s="116">
        <f>(CL319*$E319*$F319*$G319*$L319*$CM$13)</f>
        <v>0</v>
      </c>
      <c r="CN319" s="115">
        <v>0</v>
      </c>
      <c r="CO319" s="116">
        <f>(CN319*$E319*$F319*$G319*$L319*$CO$13)</f>
        <v>0</v>
      </c>
      <c r="CP319" s="115">
        <v>0</v>
      </c>
      <c r="CQ319" s="116">
        <f>(CP319*$E319*$F319*$G319*$L319*$CQ$13)</f>
        <v>0</v>
      </c>
      <c r="CR319" s="115">
        <v>0</v>
      </c>
      <c r="CS319" s="116">
        <f>(CR319*$E319*$F319*$G319*$M319*$CS$13)</f>
        <v>0</v>
      </c>
      <c r="CT319" s="115">
        <v>0</v>
      </c>
      <c r="CU319" s="116">
        <f>(CT319*$E319*$F319*$G319*$M319*$CU$13)</f>
        <v>0</v>
      </c>
      <c r="CV319" s="115">
        <v>0</v>
      </c>
      <c r="CW319" s="116">
        <f>(CV319*$E319*$F319*$G319*$M319*$CW$13)</f>
        <v>0</v>
      </c>
      <c r="CX319" s="123">
        <v>0</v>
      </c>
      <c r="CY319" s="115">
        <f>(CX319*$E319*$F319*$G319*$M319*$CY$13)</f>
        <v>0</v>
      </c>
      <c r="CZ319" s="115"/>
      <c r="DA319" s="116">
        <f t="shared" si="929"/>
        <v>0</v>
      </c>
      <c r="DB319" s="115">
        <v>0</v>
      </c>
      <c r="DC319" s="116">
        <f>(DB319*$E319*$F319*$G319*$M319*$DC$13)</f>
        <v>0</v>
      </c>
      <c r="DD319" s="115"/>
      <c r="DE319" s="115">
        <f>(DD319*$E319*$F319*$G319*$M319*$DE$13)</f>
        <v>0</v>
      </c>
      <c r="DF319" s="115">
        <v>0</v>
      </c>
      <c r="DG319" s="116">
        <f>(DF319*$E319*$F319*$G319*$M319*$DG$13)</f>
        <v>0</v>
      </c>
      <c r="DH319" s="115"/>
      <c r="DI319" s="116">
        <f>(DH319*$E319*$F319*$G319*$N319*$DI$13)</f>
        <v>0</v>
      </c>
      <c r="DJ319" s="115">
        <v>0</v>
      </c>
      <c r="DK319" s="124">
        <f>(DJ319*$E319*$F319*$G319*$O319*$DK$13)</f>
        <v>0</v>
      </c>
      <c r="DL319" s="124"/>
      <c r="DM319" s="124"/>
      <c r="DN319" s="116">
        <f t="shared" si="934"/>
        <v>6</v>
      </c>
      <c r="DO319" s="116">
        <f t="shared" si="934"/>
        <v>942635.7525200001</v>
      </c>
    </row>
    <row r="320" spans="1:119" s="37" customFormat="1" ht="45" customHeight="1" x14ac:dyDescent="0.25">
      <c r="A320" s="89"/>
      <c r="B320" s="109">
        <v>263</v>
      </c>
      <c r="C320" s="110" t="s">
        <v>729</v>
      </c>
      <c r="D320" s="171" t="s">
        <v>730</v>
      </c>
      <c r="E320" s="93">
        <v>24257</v>
      </c>
      <c r="F320" s="172">
        <v>1</v>
      </c>
      <c r="G320" s="131">
        <v>1</v>
      </c>
      <c r="H320" s="131"/>
      <c r="I320" s="131"/>
      <c r="J320" s="131"/>
      <c r="K320" s="65"/>
      <c r="L320" s="172">
        <v>1.4</v>
      </c>
      <c r="M320" s="172">
        <v>1.68</v>
      </c>
      <c r="N320" s="172">
        <v>2.23</v>
      </c>
      <c r="O320" s="172">
        <v>2.57</v>
      </c>
      <c r="P320" s="115">
        <v>32</v>
      </c>
      <c r="Q320" s="116">
        <f t="shared" si="961"/>
        <v>1195384.96</v>
      </c>
      <c r="R320" s="194">
        <v>0</v>
      </c>
      <c r="S320" s="115">
        <f>(R320*$E320*$F320*$G320*$L320*$S$13)</f>
        <v>0</v>
      </c>
      <c r="T320" s="115">
        <v>1</v>
      </c>
      <c r="U320" s="116">
        <f>(T320*$E320*$F320*$G320*$L320*$U$13)</f>
        <v>41804.513800000001</v>
      </c>
      <c r="V320" s="115"/>
      <c r="W320" s="116">
        <f>(V320*$E320*$F320*$G320*$L320*$W$13)</f>
        <v>0</v>
      </c>
      <c r="X320" s="133">
        <v>84</v>
      </c>
      <c r="Y320" s="116">
        <f>(X320*$E320*$F320*$G320*$L320*$Y$13)</f>
        <v>3993672.4799999995</v>
      </c>
      <c r="Z320" s="116"/>
      <c r="AA320" s="116"/>
      <c r="AB320" s="115"/>
      <c r="AC320" s="116">
        <f>(AB320*$E320*$F320*$G320*$L320*$AC$13)</f>
        <v>0</v>
      </c>
      <c r="AD320" s="115"/>
      <c r="AE320" s="116"/>
      <c r="AF320" s="115">
        <v>46</v>
      </c>
      <c r="AG320" s="116">
        <f>(AF320*$E320*$F320*$G320*$L320*$AG$13)</f>
        <v>1718365.88</v>
      </c>
      <c r="AH320" s="115"/>
      <c r="AI320" s="116"/>
      <c r="AJ320" s="138"/>
      <c r="AK320" s="116">
        <f>(AJ320*$E320*$F320*$G320*$L320*$AK$13)</f>
        <v>0</v>
      </c>
      <c r="AL320" s="115">
        <v>0</v>
      </c>
      <c r="AM320" s="116">
        <f>(AL320*$E320*$F320*$G320*$L320*$AM$13)</f>
        <v>0</v>
      </c>
      <c r="AN320" s="115"/>
      <c r="AO320" s="115">
        <f>(AN320*$E320*$F320*$G320*$L320*$AO$13)</f>
        <v>0</v>
      </c>
      <c r="AP320" s="115">
        <v>0</v>
      </c>
      <c r="AQ320" s="116">
        <f>(AP320*$E320*$F320*$G320*$M320*$AQ$13)</f>
        <v>0</v>
      </c>
      <c r="AR320" s="123">
        <v>0</v>
      </c>
      <c r="AS320" s="116">
        <f>(AR320*$E320*$F320*$G320*$M320*$AS$13)</f>
        <v>0</v>
      </c>
      <c r="AT320" s="115">
        <v>0</v>
      </c>
      <c r="AU320" s="115">
        <f>(AT320*$E320*$F320*$G320*$M320*$AU$13)</f>
        <v>0</v>
      </c>
      <c r="AV320" s="115"/>
      <c r="AW320" s="116">
        <f t="shared" si="906"/>
        <v>0</v>
      </c>
      <c r="AX320" s="115">
        <v>0</v>
      </c>
      <c r="AY320" s="115">
        <f t="shared" si="907"/>
        <v>0</v>
      </c>
      <c r="AZ320" s="115"/>
      <c r="BA320" s="116">
        <f t="shared" si="908"/>
        <v>0</v>
      </c>
      <c r="BB320" s="115">
        <v>0</v>
      </c>
      <c r="BC320" s="116">
        <f>(BB320*$E320*$F320*$G320*$L320*$BC$13)</f>
        <v>0</v>
      </c>
      <c r="BD320" s="115">
        <v>0</v>
      </c>
      <c r="BE320" s="116">
        <f t="shared" si="909"/>
        <v>0</v>
      </c>
      <c r="BF320" s="115">
        <v>0</v>
      </c>
      <c r="BG320" s="116">
        <f>(BF320*$E320*$F320*$G320*$L320*$BG$13)</f>
        <v>0</v>
      </c>
      <c r="BH320" s="115">
        <v>0</v>
      </c>
      <c r="BI320" s="116">
        <f>(BH320*$E320*$F320*$G320*$L320*$BI$13)</f>
        <v>0</v>
      </c>
      <c r="BJ320" s="115">
        <v>1</v>
      </c>
      <c r="BK320" s="116">
        <f>(BJ320*$E320*$F320*$G320*$M320*$BK$13)</f>
        <v>44826.936000000009</v>
      </c>
      <c r="BL320" s="115">
        <v>0</v>
      </c>
      <c r="BM320" s="116">
        <f>(BL320*$E320*$F320*$G320*$M320*$BM$13)</f>
        <v>0</v>
      </c>
      <c r="BN320" s="115">
        <v>0</v>
      </c>
      <c r="BO320" s="116">
        <f>(BN320*$E320*$F320*$G320*$M320*$BO$13)</f>
        <v>0</v>
      </c>
      <c r="BP320" s="115">
        <v>0</v>
      </c>
      <c r="BQ320" s="116">
        <f>(BP320*$E320*$F320*$G320*$M320*$BQ$13)</f>
        <v>0</v>
      </c>
      <c r="BR320" s="115">
        <v>18</v>
      </c>
      <c r="BS320" s="116">
        <f>(BR320*$E320*$F320*$G320*$M320*$BS$13)</f>
        <v>660178.51199999999</v>
      </c>
      <c r="BT320" s="115">
        <v>0</v>
      </c>
      <c r="BU320" s="116">
        <f>(BT320*$E320*$F320*$G320*$M320*$BU$13)</f>
        <v>0</v>
      </c>
      <c r="BV320" s="115">
        <v>0</v>
      </c>
      <c r="BW320" s="124">
        <f>(BV320*$E320*$F320*$G320*$M320*$BW$13)</f>
        <v>0</v>
      </c>
      <c r="BX320" s="115">
        <v>0</v>
      </c>
      <c r="BY320" s="116">
        <f>(BX320*$E320*$F320*$G320*$L320*$BY$13)</f>
        <v>0</v>
      </c>
      <c r="BZ320" s="115">
        <v>0</v>
      </c>
      <c r="CA320" s="116">
        <f>(BZ320*$E320*$F320*$G320*$L320*$CA$13)</f>
        <v>0</v>
      </c>
      <c r="CB320" s="115">
        <v>0</v>
      </c>
      <c r="CC320" s="116">
        <f>(CB320*$E320*$F320*$G320*$L320*$CC$13)</f>
        <v>0</v>
      </c>
      <c r="CD320" s="115">
        <v>10</v>
      </c>
      <c r="CE320" s="116">
        <f>(CD320*$E320*$F320*$G320*$M320*$CE$13)</f>
        <v>407517.6</v>
      </c>
      <c r="CF320" s="115"/>
      <c r="CG320" s="116">
        <f t="shared" si="920"/>
        <v>0</v>
      </c>
      <c r="CH320" s="115">
        <v>0</v>
      </c>
      <c r="CI320" s="116">
        <f>(CH320*$E320*$F320*$G320*$L320*$CI$13)</f>
        <v>0</v>
      </c>
      <c r="CJ320" s="115">
        <v>0</v>
      </c>
      <c r="CK320" s="116">
        <f>(CJ320*$E320*$F320*$G320*$L320*$CK$13)</f>
        <v>0</v>
      </c>
      <c r="CL320" s="115">
        <v>0</v>
      </c>
      <c r="CM320" s="116">
        <f>(CL320*$E320*$F320*$G320*$L320*$CM$13)</f>
        <v>0</v>
      </c>
      <c r="CN320" s="115">
        <v>0</v>
      </c>
      <c r="CO320" s="116">
        <f>(CN320*$E320*$F320*$G320*$L320*$CO$13)</f>
        <v>0</v>
      </c>
      <c r="CP320" s="115">
        <v>0</v>
      </c>
      <c r="CQ320" s="116">
        <f>(CP320*$E320*$F320*$G320*$L320*$CQ$13)</f>
        <v>0</v>
      </c>
      <c r="CR320" s="115">
        <v>0</v>
      </c>
      <c r="CS320" s="116">
        <f>(CR320*$E320*$F320*$G320*$M320*$CS$13)</f>
        <v>0</v>
      </c>
      <c r="CT320" s="115">
        <v>0</v>
      </c>
      <c r="CU320" s="116">
        <f>(CT320*$E320*$F320*$G320*$M320*$CU$13)</f>
        <v>0</v>
      </c>
      <c r="CV320" s="115">
        <v>0</v>
      </c>
      <c r="CW320" s="116">
        <f>(CV320*$E320*$F320*$G320*$M320*$CW$13)</f>
        <v>0</v>
      </c>
      <c r="CX320" s="123">
        <v>0</v>
      </c>
      <c r="CY320" s="115">
        <f>(CX320*$E320*$F320*$G320*$M320*$CY$13)</f>
        <v>0</v>
      </c>
      <c r="CZ320" s="115">
        <v>0</v>
      </c>
      <c r="DA320" s="116">
        <f t="shared" si="929"/>
        <v>0</v>
      </c>
      <c r="DB320" s="115">
        <v>0</v>
      </c>
      <c r="DC320" s="116">
        <f>(DB320*$E320*$F320*$G320*$M320*$DC$13)</f>
        <v>0</v>
      </c>
      <c r="DD320" s="115"/>
      <c r="DE320" s="115">
        <f>(DD320*$E320*$F320*$G320*$M320*$DE$13)</f>
        <v>0</v>
      </c>
      <c r="DF320" s="115">
        <v>0</v>
      </c>
      <c r="DG320" s="116">
        <f>(DF320*$E320*$F320*$G320*$M320*$DG$13)</f>
        <v>0</v>
      </c>
      <c r="DH320" s="115"/>
      <c r="DI320" s="116">
        <f>(DH320*$E320*$F320*$G320*$N320*$DI$13)</f>
        <v>0</v>
      </c>
      <c r="DJ320" s="115">
        <v>0</v>
      </c>
      <c r="DK320" s="124">
        <f>(DJ320*$E320*$F320*$G320*$O320*$DK$13)</f>
        <v>0</v>
      </c>
      <c r="DL320" s="124"/>
      <c r="DM320" s="124"/>
      <c r="DN320" s="116">
        <f t="shared" si="934"/>
        <v>192</v>
      </c>
      <c r="DO320" s="116">
        <f t="shared" si="934"/>
        <v>8061750.8817999987</v>
      </c>
    </row>
    <row r="321" spans="1:119" s="37" customFormat="1" ht="15.75" customHeight="1" x14ac:dyDescent="0.25">
      <c r="A321" s="102">
        <v>28</v>
      </c>
      <c r="B321" s="134"/>
      <c r="C321" s="135"/>
      <c r="D321" s="153" t="s">
        <v>731</v>
      </c>
      <c r="E321" s="103">
        <v>24257</v>
      </c>
      <c r="F321" s="136">
        <v>2.09</v>
      </c>
      <c r="G321" s="104"/>
      <c r="H321" s="101"/>
      <c r="I321" s="101"/>
      <c r="J321" s="101"/>
      <c r="K321" s="105"/>
      <c r="L321" s="106">
        <v>1.4</v>
      </c>
      <c r="M321" s="106">
        <v>1.68</v>
      </c>
      <c r="N321" s="106">
        <v>2.23</v>
      </c>
      <c r="O321" s="107">
        <v>2.57</v>
      </c>
      <c r="P321" s="100">
        <f>SUM(P322:P326)</f>
        <v>303</v>
      </c>
      <c r="Q321" s="100">
        <f t="shared" ref="Q321:CB321" si="1027">SUM(Q322:Q326)</f>
        <v>24370163.7564</v>
      </c>
      <c r="R321" s="100">
        <f t="shared" si="1027"/>
        <v>19</v>
      </c>
      <c r="S321" s="100">
        <f t="shared" si="1027"/>
        <v>1289979.9828999999</v>
      </c>
      <c r="T321" s="100">
        <f t="shared" si="1027"/>
        <v>28</v>
      </c>
      <c r="U321" s="100">
        <f t="shared" si="1027"/>
        <v>2343390.735231</v>
      </c>
      <c r="V321" s="100">
        <f t="shared" si="1027"/>
        <v>2</v>
      </c>
      <c r="W321" s="100">
        <f t="shared" si="1027"/>
        <v>167201.75449599998</v>
      </c>
      <c r="X321" s="100">
        <f t="shared" si="1027"/>
        <v>75</v>
      </c>
      <c r="Y321" s="100">
        <f t="shared" si="1027"/>
        <v>7929749.1392000001</v>
      </c>
      <c r="Z321" s="100"/>
      <c r="AA321" s="100"/>
      <c r="AB321" s="100">
        <f t="shared" si="1027"/>
        <v>0</v>
      </c>
      <c r="AC321" s="100">
        <f t="shared" si="1027"/>
        <v>0</v>
      </c>
      <c r="AD321" s="100">
        <f t="shared" si="1027"/>
        <v>0</v>
      </c>
      <c r="AE321" s="100">
        <f t="shared" si="1027"/>
        <v>0</v>
      </c>
      <c r="AF321" s="100">
        <f t="shared" si="1027"/>
        <v>2</v>
      </c>
      <c r="AG321" s="100">
        <f t="shared" si="1027"/>
        <v>137842.82820000002</v>
      </c>
      <c r="AH321" s="100">
        <f t="shared" si="1027"/>
        <v>0</v>
      </c>
      <c r="AI321" s="100">
        <f t="shared" si="1027"/>
        <v>0</v>
      </c>
      <c r="AJ321" s="100">
        <f t="shared" si="1027"/>
        <v>0</v>
      </c>
      <c r="AK321" s="100">
        <f t="shared" si="1027"/>
        <v>0</v>
      </c>
      <c r="AL321" s="100">
        <f t="shared" si="1027"/>
        <v>11</v>
      </c>
      <c r="AM321" s="100">
        <f t="shared" si="1027"/>
        <v>766540.60560000013</v>
      </c>
      <c r="AN321" s="100">
        <f t="shared" si="1027"/>
        <v>8</v>
      </c>
      <c r="AO321" s="100">
        <f t="shared" si="1027"/>
        <v>556974.67980000004</v>
      </c>
      <c r="AP321" s="100">
        <f t="shared" si="1027"/>
        <v>95</v>
      </c>
      <c r="AQ321" s="100">
        <f t="shared" si="1027"/>
        <v>8026242.51492</v>
      </c>
      <c r="AR321" s="100">
        <f t="shared" si="1027"/>
        <v>7</v>
      </c>
      <c r="AS321" s="100">
        <f t="shared" si="1027"/>
        <v>868990.53023999999</v>
      </c>
      <c r="AT321" s="100">
        <f t="shared" si="1027"/>
        <v>0</v>
      </c>
      <c r="AU321" s="100">
        <f t="shared" si="1027"/>
        <v>0</v>
      </c>
      <c r="AV321" s="100">
        <f t="shared" si="1027"/>
        <v>0</v>
      </c>
      <c r="AW321" s="100">
        <f t="shared" si="1027"/>
        <v>0</v>
      </c>
      <c r="AX321" s="100">
        <f t="shared" si="1027"/>
        <v>0</v>
      </c>
      <c r="AY321" s="100">
        <f t="shared" si="1027"/>
        <v>0</v>
      </c>
      <c r="AZ321" s="100">
        <f t="shared" si="1027"/>
        <v>0</v>
      </c>
      <c r="BA321" s="100">
        <f t="shared" si="1027"/>
        <v>0</v>
      </c>
      <c r="BB321" s="100">
        <f t="shared" si="1027"/>
        <v>0</v>
      </c>
      <c r="BC321" s="100">
        <f t="shared" si="1027"/>
        <v>0</v>
      </c>
      <c r="BD321" s="100">
        <f t="shared" si="1027"/>
        <v>0</v>
      </c>
      <c r="BE321" s="100">
        <f t="shared" si="1027"/>
        <v>0</v>
      </c>
      <c r="BF321" s="100">
        <f t="shared" si="1027"/>
        <v>0</v>
      </c>
      <c r="BG321" s="100">
        <f t="shared" si="1027"/>
        <v>0</v>
      </c>
      <c r="BH321" s="100">
        <f t="shared" si="1027"/>
        <v>24</v>
      </c>
      <c r="BI321" s="100">
        <f t="shared" si="1027"/>
        <v>1754159.5091999997</v>
      </c>
      <c r="BJ321" s="100">
        <f t="shared" si="1027"/>
        <v>18</v>
      </c>
      <c r="BK321" s="100">
        <f t="shared" si="1027"/>
        <v>1545856.8879600002</v>
      </c>
      <c r="BL321" s="100">
        <f t="shared" si="1027"/>
        <v>0</v>
      </c>
      <c r="BM321" s="100">
        <f t="shared" si="1027"/>
        <v>0</v>
      </c>
      <c r="BN321" s="100">
        <f t="shared" si="1027"/>
        <v>0</v>
      </c>
      <c r="BO321" s="100">
        <f t="shared" si="1027"/>
        <v>0</v>
      </c>
      <c r="BP321" s="100">
        <f t="shared" si="1027"/>
        <v>1</v>
      </c>
      <c r="BQ321" s="100">
        <f t="shared" si="1027"/>
        <v>62757.710399999996</v>
      </c>
      <c r="BR321" s="100">
        <f t="shared" si="1027"/>
        <v>0</v>
      </c>
      <c r="BS321" s="100">
        <f t="shared" si="1027"/>
        <v>0</v>
      </c>
      <c r="BT321" s="100">
        <f t="shared" si="1027"/>
        <v>7</v>
      </c>
      <c r="BU321" s="100">
        <f t="shared" si="1027"/>
        <v>653576.72687999997</v>
      </c>
      <c r="BV321" s="100">
        <f t="shared" si="1027"/>
        <v>10</v>
      </c>
      <c r="BW321" s="100">
        <f t="shared" si="1027"/>
        <v>916670.08943999989</v>
      </c>
      <c r="BX321" s="100">
        <f t="shared" si="1027"/>
        <v>0</v>
      </c>
      <c r="BY321" s="100">
        <f t="shared" si="1027"/>
        <v>0</v>
      </c>
      <c r="BZ321" s="100">
        <f t="shared" si="1027"/>
        <v>0</v>
      </c>
      <c r="CA321" s="100">
        <f t="shared" si="1027"/>
        <v>0</v>
      </c>
      <c r="CB321" s="100">
        <f t="shared" si="1027"/>
        <v>0</v>
      </c>
      <c r="CC321" s="100">
        <f t="shared" ref="CC321:DO321" si="1028">SUM(CC322:CC326)</f>
        <v>0</v>
      </c>
      <c r="CD321" s="100">
        <f t="shared" si="1028"/>
        <v>32</v>
      </c>
      <c r="CE321" s="100">
        <f t="shared" si="1028"/>
        <v>2163103.4208</v>
      </c>
      <c r="CF321" s="100">
        <f t="shared" si="1028"/>
        <v>0</v>
      </c>
      <c r="CG321" s="100">
        <f t="shared" si="1028"/>
        <v>0</v>
      </c>
      <c r="CH321" s="100">
        <f t="shared" si="1028"/>
        <v>0</v>
      </c>
      <c r="CI321" s="100">
        <f t="shared" si="1028"/>
        <v>0</v>
      </c>
      <c r="CJ321" s="100">
        <f t="shared" si="1028"/>
        <v>0</v>
      </c>
      <c r="CK321" s="100">
        <f t="shared" si="1028"/>
        <v>0</v>
      </c>
      <c r="CL321" s="100">
        <f t="shared" si="1028"/>
        <v>0</v>
      </c>
      <c r="CM321" s="100">
        <f t="shared" si="1028"/>
        <v>0</v>
      </c>
      <c r="CN321" s="100">
        <f t="shared" si="1028"/>
        <v>6</v>
      </c>
      <c r="CO321" s="100">
        <f t="shared" si="1028"/>
        <v>352095.20640000002</v>
      </c>
      <c r="CP321" s="100">
        <f t="shared" si="1028"/>
        <v>2</v>
      </c>
      <c r="CQ321" s="100">
        <f t="shared" si="1028"/>
        <v>130405.63199999998</v>
      </c>
      <c r="CR321" s="100">
        <f t="shared" si="1028"/>
        <v>15</v>
      </c>
      <c r="CS321" s="100">
        <f t="shared" si="1028"/>
        <v>1118024.5355999998</v>
      </c>
      <c r="CT321" s="100">
        <f t="shared" si="1028"/>
        <v>6</v>
      </c>
      <c r="CU321" s="100">
        <f t="shared" si="1028"/>
        <v>423003.26879999996</v>
      </c>
      <c r="CV321" s="100">
        <f t="shared" si="1028"/>
        <v>0</v>
      </c>
      <c r="CW321" s="100">
        <f t="shared" si="1028"/>
        <v>0</v>
      </c>
      <c r="CX321" s="100">
        <f t="shared" si="1028"/>
        <v>0</v>
      </c>
      <c r="CY321" s="100">
        <f t="shared" si="1028"/>
        <v>0</v>
      </c>
      <c r="CZ321" s="100">
        <f t="shared" si="1028"/>
        <v>0</v>
      </c>
      <c r="DA321" s="100">
        <f t="shared" si="1028"/>
        <v>0</v>
      </c>
      <c r="DB321" s="100">
        <f t="shared" si="1028"/>
        <v>0</v>
      </c>
      <c r="DC321" s="100">
        <f t="shared" si="1028"/>
        <v>0</v>
      </c>
      <c r="DD321" s="100">
        <f t="shared" si="1028"/>
        <v>0</v>
      </c>
      <c r="DE321" s="100">
        <f t="shared" si="1028"/>
        <v>0</v>
      </c>
      <c r="DF321" s="100">
        <f t="shared" si="1028"/>
        <v>1</v>
      </c>
      <c r="DG321" s="100">
        <f t="shared" si="1028"/>
        <v>62757.710399999996</v>
      </c>
      <c r="DH321" s="100">
        <f t="shared" si="1028"/>
        <v>0</v>
      </c>
      <c r="DI321" s="100">
        <f t="shared" si="1028"/>
        <v>0</v>
      </c>
      <c r="DJ321" s="100">
        <f t="shared" si="1028"/>
        <v>2</v>
      </c>
      <c r="DK321" s="100">
        <f t="shared" si="1028"/>
        <v>168818.04691999999</v>
      </c>
      <c r="DL321" s="100">
        <f t="shared" si="1028"/>
        <v>0</v>
      </c>
      <c r="DM321" s="100">
        <f t="shared" si="1028"/>
        <v>0</v>
      </c>
      <c r="DN321" s="100">
        <f t="shared" si="1028"/>
        <v>674</v>
      </c>
      <c r="DO321" s="100">
        <f t="shared" si="1028"/>
        <v>55808305.271786988</v>
      </c>
    </row>
    <row r="322" spans="1:119" s="37" customFormat="1" ht="18.75" customHeight="1" x14ac:dyDescent="0.25">
      <c r="A322" s="89"/>
      <c r="B322" s="109">
        <v>264</v>
      </c>
      <c r="C322" s="110" t="s">
        <v>732</v>
      </c>
      <c r="D322" s="152" t="s">
        <v>733</v>
      </c>
      <c r="E322" s="93">
        <v>24257</v>
      </c>
      <c r="F322" s="112">
        <v>2.0499999999999998</v>
      </c>
      <c r="G322" s="192">
        <v>0.9</v>
      </c>
      <c r="H322" s="191"/>
      <c r="I322" s="191"/>
      <c r="J322" s="191"/>
      <c r="K322" s="65"/>
      <c r="L322" s="113">
        <v>1.4</v>
      </c>
      <c r="M322" s="113">
        <v>1.68</v>
      </c>
      <c r="N322" s="113">
        <v>2.23</v>
      </c>
      <c r="O322" s="114">
        <v>2.57</v>
      </c>
      <c r="P322" s="115">
        <v>60</v>
      </c>
      <c r="Q322" s="116">
        <f>(P322*$E322*$F322*$G322*$L322*$Q$13)</f>
        <v>4135284.845999999</v>
      </c>
      <c r="R322" s="115">
        <v>1</v>
      </c>
      <c r="S322" s="115">
        <f>(R322*$E322*$F322*$G322*$L322*$S$13)</f>
        <v>68921.414100000009</v>
      </c>
      <c r="T322" s="115">
        <v>3</v>
      </c>
      <c r="U322" s="116">
        <f>(T322*$E322*$F322*$G322*$L322*$U$13)</f>
        <v>231387.98388300001</v>
      </c>
      <c r="V322" s="115"/>
      <c r="W322" s="116">
        <f>(V322*$E322*$F322*$G322*$L322*$W$13)</f>
        <v>0</v>
      </c>
      <c r="X322" s="115">
        <v>0</v>
      </c>
      <c r="Y322" s="116">
        <f>(X322*$E322*$F322*$G322*$L322*$Y$13)</f>
        <v>0</v>
      </c>
      <c r="Z322" s="116"/>
      <c r="AA322" s="116"/>
      <c r="AB322" s="115"/>
      <c r="AC322" s="116">
        <f>(AB322*$E322*$F322*$G322*$L322*$AC$13)</f>
        <v>0</v>
      </c>
      <c r="AD322" s="115"/>
      <c r="AE322" s="116"/>
      <c r="AF322" s="115">
        <v>2</v>
      </c>
      <c r="AG322" s="116">
        <f>(AF322*$E322*$F322*$G322*$L322*$AG$13)</f>
        <v>137842.82820000002</v>
      </c>
      <c r="AH322" s="115"/>
      <c r="AI322" s="116"/>
      <c r="AJ322" s="117"/>
      <c r="AK322" s="116">
        <f>(AJ322*$E322*$F322*$G322*$L322*$AK$13)</f>
        <v>0</v>
      </c>
      <c r="AL322" s="115">
        <v>8</v>
      </c>
      <c r="AM322" s="116">
        <f>(AL322*$E322*$F322*$G322*$L322*$AM$13)</f>
        <v>551371.31280000007</v>
      </c>
      <c r="AN322" s="115">
        <v>6</v>
      </c>
      <c r="AO322" s="115">
        <f>(AN322*$E322*$F322*$G322*$L322*$AO$13)</f>
        <v>413528.48460000003</v>
      </c>
      <c r="AP322" s="115">
        <v>15</v>
      </c>
      <c r="AQ322" s="116">
        <f>(AP322*$E322*$F322*$G322*$M322*$AQ$13)</f>
        <v>1240585.4537999998</v>
      </c>
      <c r="AR322" s="123">
        <v>0</v>
      </c>
      <c r="AS322" s="116">
        <f>(AR322*$E322*$F322*$G322*$M322*$AS$13)</f>
        <v>0</v>
      </c>
      <c r="AT322" s="115"/>
      <c r="AU322" s="122">
        <f>(AT322*$E322*$F322*$G322*$M322*$AU$13)</f>
        <v>0</v>
      </c>
      <c r="AV322" s="115"/>
      <c r="AW322" s="116">
        <f>(AV322*$E322*$F322*$G322*$L322*$AW$13)</f>
        <v>0</v>
      </c>
      <c r="AX322" s="115"/>
      <c r="AY322" s="115">
        <f>(AX322*$E322*$F322*$G322*$L322*$AY$13)</f>
        <v>0</v>
      </c>
      <c r="AZ322" s="115"/>
      <c r="BA322" s="116">
        <f>(AZ322*$E322*$F322*$G322*$L322*$BA$13)</f>
        <v>0</v>
      </c>
      <c r="BB322" s="115">
        <v>0</v>
      </c>
      <c r="BC322" s="116">
        <f>(BB322*$E322*$F322*$G322*$L322*$BC$13)</f>
        <v>0</v>
      </c>
      <c r="BD322" s="115">
        <v>0</v>
      </c>
      <c r="BE322" s="116">
        <f>(BD322*$E322*$F322*$G322*$L322*$BE$13)</f>
        <v>0</v>
      </c>
      <c r="BF322" s="115">
        <v>0</v>
      </c>
      <c r="BG322" s="116">
        <f>(BF322*$E322*$F322*$G322*$L322*$BG$13)</f>
        <v>0</v>
      </c>
      <c r="BH322" s="115">
        <v>5</v>
      </c>
      <c r="BI322" s="116">
        <f>(BH322*$E322*$F322*$G322*$L322*$BI$13)</f>
        <v>375934.98599999998</v>
      </c>
      <c r="BJ322" s="115">
        <v>1</v>
      </c>
      <c r="BK322" s="116">
        <f>(BJ322*$E322*$F322*$G322*$M322*$BK$13)</f>
        <v>82705.696920000002</v>
      </c>
      <c r="BL322" s="115">
        <v>0</v>
      </c>
      <c r="BM322" s="116">
        <f>(BL322*$E322*$F322*$G322*$M322*$BM$13)</f>
        <v>0</v>
      </c>
      <c r="BN322" s="115">
        <v>0</v>
      </c>
      <c r="BO322" s="116">
        <f>(BN322*$E322*$F322*$G322*$M322*$BO$13)</f>
        <v>0</v>
      </c>
      <c r="BP322" s="115">
        <v>0</v>
      </c>
      <c r="BQ322" s="116">
        <f>(BP322*$E322*$F322*$G322*$M322*$BQ$13)</f>
        <v>0</v>
      </c>
      <c r="BR322" s="115"/>
      <c r="BS322" s="116">
        <f>(BR322*$E322*$F322*$G322*$M322*$BS$13)</f>
        <v>0</v>
      </c>
      <c r="BT322" s="115">
        <v>1</v>
      </c>
      <c r="BU322" s="116">
        <f>(BT322*$E322*$F322*$G322*$M322*$BU$13)</f>
        <v>90224.396639999992</v>
      </c>
      <c r="BV322" s="115">
        <v>1</v>
      </c>
      <c r="BW322" s="124">
        <f>(BV322*$E322*$F322*$G322*$M322*$BW$13)</f>
        <v>90224.396639999992</v>
      </c>
      <c r="BX322" s="115">
        <v>0</v>
      </c>
      <c r="BY322" s="116">
        <f>(BX322*$E322*$F322*$G322*$L322*$BY$13)</f>
        <v>0</v>
      </c>
      <c r="BZ322" s="115">
        <v>0</v>
      </c>
      <c r="CA322" s="116">
        <f>(BZ322*$E322*$F322*$G322*$L322*$CA$13)</f>
        <v>0</v>
      </c>
      <c r="CB322" s="115">
        <v>0</v>
      </c>
      <c r="CC322" s="116">
        <f>(CB322*$E322*$F322*$G322*$L322*$CC$13)</f>
        <v>0</v>
      </c>
      <c r="CD322" s="115">
        <v>0</v>
      </c>
      <c r="CE322" s="116">
        <f>(CD322*$E322*$F322*$G322*$M322*$CE$13)</f>
        <v>0</v>
      </c>
      <c r="CF322" s="115">
        <v>0</v>
      </c>
      <c r="CG322" s="116">
        <f>(CF322*$E322*$F322*$G322*$L322*$CG$13)</f>
        <v>0</v>
      </c>
      <c r="CH322" s="115"/>
      <c r="CI322" s="116">
        <f>(CH322*$E322*$F322*$G322*$L322*$CI$13)</f>
        <v>0</v>
      </c>
      <c r="CJ322" s="115"/>
      <c r="CK322" s="116">
        <f>(CJ322*$E322*$F322*$G322*$L322*$CK$13)</f>
        <v>0</v>
      </c>
      <c r="CL322" s="115"/>
      <c r="CM322" s="116">
        <f>(CL322*$E322*$F322*$G322*$L322*$CM$13)</f>
        <v>0</v>
      </c>
      <c r="CN322" s="115">
        <v>0</v>
      </c>
      <c r="CO322" s="116">
        <f>(CN322*$E322*$F322*$G322*$L322*$CO$13)</f>
        <v>0</v>
      </c>
      <c r="CP322" s="115"/>
      <c r="CQ322" s="116">
        <f>(CP322*$E322*$F322*$G322*$L322*$CQ$13)</f>
        <v>0</v>
      </c>
      <c r="CR322" s="115">
        <v>3</v>
      </c>
      <c r="CS322" s="116">
        <f>(CR322*$E322*$F322*$G322*$M322*$CS$13)</f>
        <v>225560.99159999998</v>
      </c>
      <c r="CT322" s="115">
        <v>0</v>
      </c>
      <c r="CU322" s="116">
        <f>(CT322*$E322*$F322*$G322*$M322*$CU$13)</f>
        <v>0</v>
      </c>
      <c r="CV322" s="115"/>
      <c r="CW322" s="116">
        <f>(CV322*$E322*$F322*$G322*$M322*$CW$13)</f>
        <v>0</v>
      </c>
      <c r="CX322" s="123">
        <v>0</v>
      </c>
      <c r="CY322" s="115">
        <f>(CX322*$E322*$F322*$G322*$M322*$CY$13)</f>
        <v>0</v>
      </c>
      <c r="CZ322" s="115">
        <v>0</v>
      </c>
      <c r="DA322" s="124">
        <f>(CZ322*$E322*$F322*$G322*$M322*$DA$13)</f>
        <v>0</v>
      </c>
      <c r="DB322" s="115">
        <v>0</v>
      </c>
      <c r="DC322" s="116">
        <f>(DB322*$E322*$F322*$G322*$M322*$DC$13)</f>
        <v>0</v>
      </c>
      <c r="DD322" s="125"/>
      <c r="DE322" s="115">
        <f>(DD322*$E322*$F322*$G322*$M322*$DE$13)</f>
        <v>0</v>
      </c>
      <c r="DF322" s="115"/>
      <c r="DG322" s="116">
        <f>(DF322*$E322*$F322*$G322*$M322*$DG$13)</f>
        <v>0</v>
      </c>
      <c r="DH322" s="115"/>
      <c r="DI322" s="116">
        <f>(DH322*$E322*$F322*$G322*$N322*$DI$13)</f>
        <v>0</v>
      </c>
      <c r="DJ322" s="115">
        <v>1</v>
      </c>
      <c r="DK322" s="124">
        <f>(DJ322*$E322*$F322*$G322*$O322*$DK$13)</f>
        <v>92014.563240000003</v>
      </c>
      <c r="DL322" s="124"/>
      <c r="DM322" s="124"/>
      <c r="DN322" s="116">
        <f t="shared" ref="DN322:DO326" si="1029">SUM(P322,R322,T322,V322,X322,Z322,AB322,AD322,AF322,AH322,AJ322,AL322,AR322,AV322,AX322,CB322,AN322,BB322,BD322,BF322,CP322,BH322,BJ322,AP322,BN322,AT322,CR322,BP322,CT322,BR322,BT322,BV322,CD322,BX322,BZ322,CF322,CH322,CJ322,CL322,CN322,CV322,CX322,BL322,AZ322,CZ322,DB322,DD322,DF322,DH322,DJ322,DL322)</f>
        <v>107</v>
      </c>
      <c r="DO322" s="116">
        <f t="shared" si="1029"/>
        <v>7735587.3544229995</v>
      </c>
    </row>
    <row r="323" spans="1:119" s="37" customFormat="1" ht="45" customHeight="1" x14ac:dyDescent="0.25">
      <c r="A323" s="89"/>
      <c r="B323" s="109">
        <v>265</v>
      </c>
      <c r="C323" s="110" t="s">
        <v>734</v>
      </c>
      <c r="D323" s="152" t="s">
        <v>735</v>
      </c>
      <c r="E323" s="93">
        <v>24257</v>
      </c>
      <c r="F323" s="112">
        <v>1.54</v>
      </c>
      <c r="G323" s="131">
        <v>1</v>
      </c>
      <c r="H323" s="101"/>
      <c r="I323" s="101"/>
      <c r="J323" s="101"/>
      <c r="K323" s="65"/>
      <c r="L323" s="113">
        <v>1.4</v>
      </c>
      <c r="M323" s="113">
        <v>1.68</v>
      </c>
      <c r="N323" s="113">
        <v>2.23</v>
      </c>
      <c r="O323" s="114">
        <v>2.57</v>
      </c>
      <c r="P323" s="115">
        <v>12</v>
      </c>
      <c r="Q323" s="116">
        <f>(P323*$E323*$F323*$G323*$L323*$Q$13)</f>
        <v>690334.81440000003</v>
      </c>
      <c r="R323" s="115">
        <v>6</v>
      </c>
      <c r="S323" s="115">
        <f>(R323*$E323*$F323*$G323*$L323*$S$13)</f>
        <v>345167.40720000002</v>
      </c>
      <c r="T323" s="115">
        <v>9</v>
      </c>
      <c r="U323" s="116">
        <f>(T323*$E323*$F323*$G323*$L323*$U$13)</f>
        <v>579410.56126800005</v>
      </c>
      <c r="V323" s="115"/>
      <c r="W323" s="116">
        <f>(V323*$E323*$F323*$G323*$L323*$W$13)</f>
        <v>0</v>
      </c>
      <c r="X323" s="115">
        <v>0</v>
      </c>
      <c r="Y323" s="116">
        <f>(X323*$E323*$F323*$G323*$L323*$Y$13)</f>
        <v>0</v>
      </c>
      <c r="Z323" s="116"/>
      <c r="AA323" s="116"/>
      <c r="AB323" s="115"/>
      <c r="AC323" s="116">
        <f>(AB323*$E323*$F323*$G323*$L323*$AC$13)</f>
        <v>0</v>
      </c>
      <c r="AD323" s="115"/>
      <c r="AE323" s="116"/>
      <c r="AF323" s="115"/>
      <c r="AG323" s="116">
        <f>(AF323*$E323*$F323*$G323*$L323*$AG$13)</f>
        <v>0</v>
      </c>
      <c r="AH323" s="115"/>
      <c r="AI323" s="116"/>
      <c r="AJ323" s="117"/>
      <c r="AK323" s="116">
        <f>(AJ323*$E323*$F323*$G323*$L323*$AK$13)</f>
        <v>0</v>
      </c>
      <c r="AL323" s="115">
        <v>0</v>
      </c>
      <c r="AM323" s="116">
        <f>(AL323*$E323*$F323*$G323*$L323*$AM$13)</f>
        <v>0</v>
      </c>
      <c r="AN323" s="115">
        <v>0</v>
      </c>
      <c r="AO323" s="115">
        <f>(AN323*$E323*$F323*$G323*$L323*$AO$13)</f>
        <v>0</v>
      </c>
      <c r="AP323" s="115">
        <v>8</v>
      </c>
      <c r="AQ323" s="116">
        <f>(AP323*$E323*$F323*$G323*$M323*$AQ$13)</f>
        <v>552267.85152000003</v>
      </c>
      <c r="AR323" s="123">
        <v>1</v>
      </c>
      <c r="AS323" s="116">
        <f>(AR323*$E323*$F323*$G323*$M323*$AS$13)</f>
        <v>87860.794559999995</v>
      </c>
      <c r="AT323" s="115">
        <v>0</v>
      </c>
      <c r="AU323" s="122">
        <f>(AT323*$E323*$F323*$G323*$M323*$AU$13)</f>
        <v>0</v>
      </c>
      <c r="AV323" s="115"/>
      <c r="AW323" s="116">
        <f>(AV323*$E323*$F323*$G323*$L323*$AW$13)</f>
        <v>0</v>
      </c>
      <c r="AX323" s="115"/>
      <c r="AY323" s="115">
        <f>(AX323*$E323*$F323*$G323*$L323*$AY$13)</f>
        <v>0</v>
      </c>
      <c r="AZ323" s="115"/>
      <c r="BA323" s="116">
        <f>(AZ323*$E323*$F323*$G323*$L323*$BA$13)</f>
        <v>0</v>
      </c>
      <c r="BB323" s="115">
        <v>0</v>
      </c>
      <c r="BC323" s="116">
        <f>(BB323*$E323*$F323*$G323*$L323*$BC$13)</f>
        <v>0</v>
      </c>
      <c r="BD323" s="115">
        <v>0</v>
      </c>
      <c r="BE323" s="116">
        <f>(BD323*$E323*$F323*$G323*$L323*$BE$13)</f>
        <v>0</v>
      </c>
      <c r="BF323" s="115">
        <v>0</v>
      </c>
      <c r="BG323" s="116">
        <f>(BF323*$E323*$F323*$G323*$L323*$BG$13)</f>
        <v>0</v>
      </c>
      <c r="BH323" s="115">
        <v>7</v>
      </c>
      <c r="BI323" s="116">
        <f>(BH323*$E323*$F323*$G323*$L323*$BI$13)</f>
        <v>439303.97279999993</v>
      </c>
      <c r="BJ323" s="115">
        <v>0</v>
      </c>
      <c r="BK323" s="116">
        <f>(BJ323*$E323*$F323*$G323*$M323*$BK$13)</f>
        <v>0</v>
      </c>
      <c r="BL323" s="115">
        <v>0</v>
      </c>
      <c r="BM323" s="116">
        <f>(BL323*$E323*$F323*$G323*$M323*$BM$13)</f>
        <v>0</v>
      </c>
      <c r="BN323" s="115">
        <v>0</v>
      </c>
      <c r="BO323" s="116">
        <f>(BN323*$E323*$F323*$G323*$M323*$BO$13)</f>
        <v>0</v>
      </c>
      <c r="BP323" s="115">
        <v>1</v>
      </c>
      <c r="BQ323" s="116">
        <f>(BP323*$E323*$F323*$G323*$M323*$BQ$13)</f>
        <v>62757.710399999996</v>
      </c>
      <c r="BR323" s="115"/>
      <c r="BS323" s="116">
        <f>(BR323*$E323*$F323*$G323*$M323*$BS$13)</f>
        <v>0</v>
      </c>
      <c r="BT323" s="115">
        <v>0</v>
      </c>
      <c r="BU323" s="116">
        <f>(BT323*$E323*$F323*$G323*$M323*$BU$13)</f>
        <v>0</v>
      </c>
      <c r="BV323" s="115">
        <v>1</v>
      </c>
      <c r="BW323" s="124">
        <f>(BV323*$E323*$F323*$G323*$M323*$BW$13)</f>
        <v>75309.252479999996</v>
      </c>
      <c r="BX323" s="115">
        <v>0</v>
      </c>
      <c r="BY323" s="116">
        <f>(BX323*$E323*$F323*$G323*$L323*$BY$13)</f>
        <v>0</v>
      </c>
      <c r="BZ323" s="115">
        <v>0</v>
      </c>
      <c r="CA323" s="116">
        <f>(BZ323*$E323*$F323*$G323*$L323*$CA$13)</f>
        <v>0</v>
      </c>
      <c r="CB323" s="115">
        <v>0</v>
      </c>
      <c r="CC323" s="116">
        <f>(CB323*$E323*$F323*$G323*$L323*$CC$13)</f>
        <v>0</v>
      </c>
      <c r="CD323" s="115">
        <v>22</v>
      </c>
      <c r="CE323" s="116">
        <f>(CD323*$E323*$F323*$G323*$M323*$CE$13)</f>
        <v>1380669.6288000001</v>
      </c>
      <c r="CF323" s="115">
        <v>0</v>
      </c>
      <c r="CG323" s="116">
        <f>(CF323*$E323*$F323*$G323*$L323*$CG$13)</f>
        <v>0</v>
      </c>
      <c r="CH323" s="115"/>
      <c r="CI323" s="116">
        <f>(CH323*$E323*$F323*$G323*$L323*$CI$13)</f>
        <v>0</v>
      </c>
      <c r="CJ323" s="115"/>
      <c r="CK323" s="116">
        <f>(CJ323*$E323*$F323*$G323*$L323*$CK$13)</f>
        <v>0</v>
      </c>
      <c r="CL323" s="115"/>
      <c r="CM323" s="116">
        <f>(CL323*$E323*$F323*$G323*$L323*$CM$13)</f>
        <v>0</v>
      </c>
      <c r="CN323" s="115">
        <v>0</v>
      </c>
      <c r="CO323" s="116">
        <f>(CN323*$E323*$F323*$G323*$L323*$CO$13)</f>
        <v>0</v>
      </c>
      <c r="CP323" s="115"/>
      <c r="CQ323" s="116">
        <f>(CP323*$E323*$F323*$G323*$L323*$CQ$13)</f>
        <v>0</v>
      </c>
      <c r="CR323" s="115">
        <v>3</v>
      </c>
      <c r="CS323" s="116">
        <f>(CR323*$E323*$F323*$G323*$M323*$CS$13)</f>
        <v>188273.13119999997</v>
      </c>
      <c r="CT323" s="115">
        <v>3</v>
      </c>
      <c r="CU323" s="116">
        <f>(CT323*$E323*$F323*$G323*$M323*$CU$13)</f>
        <v>188273.13119999997</v>
      </c>
      <c r="CV323" s="115">
        <v>0</v>
      </c>
      <c r="CW323" s="116">
        <f>(CV323*$E323*$F323*$G323*$M323*$CW$13)</f>
        <v>0</v>
      </c>
      <c r="CX323" s="123">
        <v>0</v>
      </c>
      <c r="CY323" s="115">
        <f>(CX323*$E323*$F323*$G323*$M323*$CY$13)</f>
        <v>0</v>
      </c>
      <c r="CZ323" s="115">
        <v>0</v>
      </c>
      <c r="DA323" s="124">
        <f>(CZ323*$E323*$F323*$G323*$M323*$DA$13)</f>
        <v>0</v>
      </c>
      <c r="DB323" s="115"/>
      <c r="DC323" s="116">
        <f>(DB323*$E323*$F323*$G323*$M323*$DC$13)</f>
        <v>0</v>
      </c>
      <c r="DD323" s="125"/>
      <c r="DE323" s="115">
        <f>(DD323*$E323*$F323*$G323*$M323*$DE$13)</f>
        <v>0</v>
      </c>
      <c r="DF323" s="115">
        <v>1</v>
      </c>
      <c r="DG323" s="116">
        <f>(DF323*$E323*$F323*$G323*$M323*$DG$13)</f>
        <v>62757.710399999996</v>
      </c>
      <c r="DH323" s="115"/>
      <c r="DI323" s="116">
        <f>(DH323*$E323*$F323*$G323*$N323*$DI$13)</f>
        <v>0</v>
      </c>
      <c r="DJ323" s="115">
        <v>1</v>
      </c>
      <c r="DK323" s="124">
        <f>(DJ323*$E323*$F323*$G323*$O323*$DK$13)</f>
        <v>76803.48367999999</v>
      </c>
      <c r="DL323" s="124"/>
      <c r="DM323" s="124"/>
      <c r="DN323" s="116">
        <f t="shared" si="1029"/>
        <v>75</v>
      </c>
      <c r="DO323" s="116">
        <f t="shared" si="1029"/>
        <v>4729189.4499080004</v>
      </c>
    </row>
    <row r="324" spans="1:119" s="37" customFormat="1" ht="45" customHeight="1" x14ac:dyDescent="0.25">
      <c r="A324" s="89"/>
      <c r="B324" s="109">
        <v>266</v>
      </c>
      <c r="C324" s="110" t="s">
        <v>736</v>
      </c>
      <c r="D324" s="152" t="s">
        <v>737</v>
      </c>
      <c r="E324" s="93">
        <v>24257</v>
      </c>
      <c r="F324" s="112">
        <v>1.92</v>
      </c>
      <c r="G324" s="131">
        <v>1</v>
      </c>
      <c r="H324" s="101"/>
      <c r="I324" s="101"/>
      <c r="J324" s="101"/>
      <c r="K324" s="65"/>
      <c r="L324" s="113">
        <v>1.4</v>
      </c>
      <c r="M324" s="113">
        <v>1.68</v>
      </c>
      <c r="N324" s="113">
        <v>2.23</v>
      </c>
      <c r="O324" s="114">
        <v>2.57</v>
      </c>
      <c r="P324" s="115">
        <v>129</v>
      </c>
      <c r="Q324" s="116">
        <f>(P324*$E324*$F324*$G324*$L324*$Q$13)</f>
        <v>9252279.5903999992</v>
      </c>
      <c r="R324" s="115">
        <v>11</v>
      </c>
      <c r="S324" s="115">
        <f>(R324*$E324*$F324*$G324*$L324*$S$13)</f>
        <v>788954.0736</v>
      </c>
      <c r="T324" s="115">
        <v>5</v>
      </c>
      <c r="U324" s="116">
        <f>(T324*$E324*$F324*$G324*$L324*$U$13)</f>
        <v>401323.33247999998</v>
      </c>
      <c r="V324" s="115">
        <v>1</v>
      </c>
      <c r="W324" s="116">
        <f>(V324*$E324*$F324*$G324*$L324*$W$13)</f>
        <v>80264.666495999991</v>
      </c>
      <c r="X324" s="115">
        <v>8</v>
      </c>
      <c r="Y324" s="116">
        <f>(X324*$E324*$F324*$G324*$L324*$Y$13)</f>
        <v>730271.53919999988</v>
      </c>
      <c r="Z324" s="116"/>
      <c r="AA324" s="116"/>
      <c r="AB324" s="115"/>
      <c r="AC324" s="116">
        <f>(AB324*$E324*$F324*$G324*$L324*$AC$13)</f>
        <v>0</v>
      </c>
      <c r="AD324" s="115"/>
      <c r="AE324" s="116"/>
      <c r="AF324" s="115"/>
      <c r="AG324" s="116">
        <f>(AF324*$E324*$F324*$G324*$L324*$AG$13)</f>
        <v>0</v>
      </c>
      <c r="AH324" s="115"/>
      <c r="AI324" s="116"/>
      <c r="AJ324" s="117"/>
      <c r="AK324" s="116">
        <f>(AJ324*$E324*$F324*$G324*$L324*$AK$13)</f>
        <v>0</v>
      </c>
      <c r="AL324" s="115">
        <v>3</v>
      </c>
      <c r="AM324" s="116">
        <f>(AL324*$E324*$F324*$G324*$L324*$AM$13)</f>
        <v>215169.29280000002</v>
      </c>
      <c r="AN324" s="115">
        <v>2</v>
      </c>
      <c r="AO324" s="115">
        <f>(AN324*$E324*$F324*$G324*$L324*$AO$13)</f>
        <v>143446.19519999999</v>
      </c>
      <c r="AP324" s="115">
        <v>70</v>
      </c>
      <c r="AQ324" s="116">
        <f>(AP324*$E324*$F324*$G324*$M324*$AQ$13)</f>
        <v>6024740.1984000001</v>
      </c>
      <c r="AR324" s="123">
        <v>1</v>
      </c>
      <c r="AS324" s="116">
        <f>(AR324*$E324*$F324*$G324*$M324*$AS$13)</f>
        <v>109540.73087999999</v>
      </c>
      <c r="AT324" s="115"/>
      <c r="AU324" s="122">
        <f>(AT324*$E324*$F324*$G324*$M324*$AU$13)</f>
        <v>0</v>
      </c>
      <c r="AV324" s="115"/>
      <c r="AW324" s="116">
        <f>(AV324*$E324*$F324*$G324*$L324*$AW$13)</f>
        <v>0</v>
      </c>
      <c r="AX324" s="115"/>
      <c r="AY324" s="115">
        <f>(AX324*$E324*$F324*$G324*$L324*$AY$13)</f>
        <v>0</v>
      </c>
      <c r="AZ324" s="115"/>
      <c r="BA324" s="116">
        <f>(AZ324*$E324*$F324*$G324*$L324*$BA$13)</f>
        <v>0</v>
      </c>
      <c r="BB324" s="115">
        <v>0</v>
      </c>
      <c r="BC324" s="116">
        <f>(BB324*$E324*$F324*$G324*$L324*$BC$13)</f>
        <v>0</v>
      </c>
      <c r="BD324" s="115">
        <v>0</v>
      </c>
      <c r="BE324" s="116">
        <f>(BD324*$E324*$F324*$G324*$L324*$BE$13)</f>
        <v>0</v>
      </c>
      <c r="BF324" s="115">
        <v>0</v>
      </c>
      <c r="BG324" s="116">
        <f>(BF324*$E324*$F324*$G324*$L324*$BG$13)</f>
        <v>0</v>
      </c>
      <c r="BH324" s="115">
        <v>12</v>
      </c>
      <c r="BI324" s="116">
        <f>(BH324*$E324*$F324*$G324*$L324*$BI$13)</f>
        <v>938920.55039999995</v>
      </c>
      <c r="BJ324" s="115">
        <v>17</v>
      </c>
      <c r="BK324" s="116">
        <f>(BJ324*$E324*$F324*$G324*$M324*$BK$13)</f>
        <v>1463151.1910400002</v>
      </c>
      <c r="BL324" s="115">
        <v>0</v>
      </c>
      <c r="BM324" s="116">
        <f>(BL324*$E324*$F324*$G324*$M324*$BM$13)</f>
        <v>0</v>
      </c>
      <c r="BN324" s="115">
        <v>0</v>
      </c>
      <c r="BO324" s="116">
        <f>(BN324*$E324*$F324*$G324*$M324*$BO$13)</f>
        <v>0</v>
      </c>
      <c r="BP324" s="115">
        <v>0</v>
      </c>
      <c r="BQ324" s="116">
        <f>(BP324*$E324*$F324*$G324*$M324*$BQ$13)</f>
        <v>0</v>
      </c>
      <c r="BR324" s="115"/>
      <c r="BS324" s="116">
        <f>(BR324*$E324*$F324*$G324*$M324*$BS$13)</f>
        <v>0</v>
      </c>
      <c r="BT324" s="115">
        <v>6</v>
      </c>
      <c r="BU324" s="116">
        <f>(BT324*$E324*$F324*$G324*$M324*$BU$13)</f>
        <v>563352.33024000004</v>
      </c>
      <c r="BV324" s="115">
        <v>8</v>
      </c>
      <c r="BW324" s="124">
        <f>(BV324*$E324*$F324*$G324*$M324*$BW$13)</f>
        <v>751136.44031999994</v>
      </c>
      <c r="BX324" s="115">
        <v>0</v>
      </c>
      <c r="BY324" s="116">
        <f>(BX324*$E324*$F324*$G324*$L324*$BY$13)</f>
        <v>0</v>
      </c>
      <c r="BZ324" s="115">
        <v>0</v>
      </c>
      <c r="CA324" s="116">
        <f>(BZ324*$E324*$F324*$G324*$L324*$CA$13)</f>
        <v>0</v>
      </c>
      <c r="CB324" s="115">
        <v>0</v>
      </c>
      <c r="CC324" s="116">
        <f>(CB324*$E324*$F324*$G324*$L324*$CC$13)</f>
        <v>0</v>
      </c>
      <c r="CD324" s="115">
        <v>10</v>
      </c>
      <c r="CE324" s="116">
        <f>(CD324*$E324*$F324*$G324*$M324*$CE$13)</f>
        <v>782433.7919999999</v>
      </c>
      <c r="CF324" s="115">
        <v>0</v>
      </c>
      <c r="CG324" s="116">
        <f>(CF324*$E324*$F324*$G324*$L324*$CG$13)</f>
        <v>0</v>
      </c>
      <c r="CH324" s="115"/>
      <c r="CI324" s="116">
        <f>(CH324*$E324*$F324*$G324*$L324*$CI$13)</f>
        <v>0</v>
      </c>
      <c r="CJ324" s="115"/>
      <c r="CK324" s="116">
        <f>(CJ324*$E324*$F324*$G324*$L324*$CK$13)</f>
        <v>0</v>
      </c>
      <c r="CL324" s="115"/>
      <c r="CM324" s="116">
        <f>(CL324*$E324*$F324*$G324*$L324*$CM$13)</f>
        <v>0</v>
      </c>
      <c r="CN324" s="115">
        <v>6</v>
      </c>
      <c r="CO324" s="116">
        <f>(CN324*$E324*$F324*$G324*$L324*$CO$13)</f>
        <v>352095.20640000002</v>
      </c>
      <c r="CP324" s="115">
        <v>2</v>
      </c>
      <c r="CQ324" s="116">
        <f>(CP324*$E324*$F324*$G324*$L324*$CQ$13)</f>
        <v>130405.63199999998</v>
      </c>
      <c r="CR324" s="115">
        <v>9</v>
      </c>
      <c r="CS324" s="116">
        <f>(CR324*$E324*$F324*$G324*$M324*$CS$13)</f>
        <v>704190.41279999993</v>
      </c>
      <c r="CT324" s="115">
        <v>3</v>
      </c>
      <c r="CU324" s="116">
        <f>(CT324*$E324*$F324*$G324*$M324*$CU$13)</f>
        <v>234730.13760000002</v>
      </c>
      <c r="CV324" s="115">
        <v>0</v>
      </c>
      <c r="CW324" s="116">
        <f>(CV324*$E324*$F324*$G324*$M324*$CW$13)</f>
        <v>0</v>
      </c>
      <c r="CX324" s="123"/>
      <c r="CY324" s="115">
        <f>(CX324*$E324*$F324*$G324*$M324*$CY$13)</f>
        <v>0</v>
      </c>
      <c r="CZ324" s="115">
        <v>0</v>
      </c>
      <c r="DA324" s="124">
        <f>(CZ324*$E324*$F324*$G324*$M324*$DA$13)</f>
        <v>0</v>
      </c>
      <c r="DB324" s="115"/>
      <c r="DC324" s="116">
        <f>(DB324*$E324*$F324*$G324*$M324*$DC$13)</f>
        <v>0</v>
      </c>
      <c r="DD324" s="125"/>
      <c r="DE324" s="115">
        <f>(DD324*$E324*$F324*$G324*$M324*$DE$13)</f>
        <v>0</v>
      </c>
      <c r="DF324" s="115"/>
      <c r="DG324" s="116">
        <f>(DF324*$E324*$F324*$G324*$M324*$DG$13)</f>
        <v>0</v>
      </c>
      <c r="DH324" s="115"/>
      <c r="DI324" s="116">
        <f>(DH324*$E324*$F324*$G324*$N324*$DI$13)</f>
        <v>0</v>
      </c>
      <c r="DJ324" s="115"/>
      <c r="DK324" s="124">
        <f>(DJ324*$E324*$F324*$G324*$O324*$DK$13)</f>
        <v>0</v>
      </c>
      <c r="DL324" s="124"/>
      <c r="DM324" s="124"/>
      <c r="DN324" s="116">
        <f t="shared" si="1029"/>
        <v>303</v>
      </c>
      <c r="DO324" s="116">
        <f t="shared" si="1029"/>
        <v>23666405.312255997</v>
      </c>
    </row>
    <row r="325" spans="1:119" s="37" customFormat="1" ht="45" customHeight="1" x14ac:dyDescent="0.25">
      <c r="A325" s="89"/>
      <c r="B325" s="109">
        <v>267</v>
      </c>
      <c r="C325" s="110" t="s">
        <v>738</v>
      </c>
      <c r="D325" s="152" t="s">
        <v>739</v>
      </c>
      <c r="E325" s="93">
        <v>24257</v>
      </c>
      <c r="F325" s="112">
        <v>2.56</v>
      </c>
      <c r="G325" s="131">
        <v>1</v>
      </c>
      <c r="H325" s="101"/>
      <c r="I325" s="101"/>
      <c r="J325" s="101"/>
      <c r="K325" s="65"/>
      <c r="L325" s="113">
        <v>1.4</v>
      </c>
      <c r="M325" s="113">
        <v>1.68</v>
      </c>
      <c r="N325" s="113">
        <v>2.23</v>
      </c>
      <c r="O325" s="114">
        <v>2.57</v>
      </c>
      <c r="P325" s="115">
        <v>45</v>
      </c>
      <c r="Q325" s="116">
        <f t="shared" ref="Q325:Q326" si="1030">(P325*$E325*$F325*$G325*$L325)</f>
        <v>3912168.9599999995</v>
      </c>
      <c r="R325" s="115">
        <v>1</v>
      </c>
      <c r="S325" s="115">
        <f t="shared" ref="S325:S326" si="1031">(R325*$E325*$F325*$G325*$L325)</f>
        <v>86937.087999999989</v>
      </c>
      <c r="T325" s="115">
        <v>4</v>
      </c>
      <c r="U325" s="116">
        <f t="shared" ref="U325:U326" si="1032">(T325*$E325*$F325*$G325*$L325)</f>
        <v>347748.35199999996</v>
      </c>
      <c r="V325" s="115">
        <v>1</v>
      </c>
      <c r="W325" s="116">
        <f t="shared" ref="W325:W326" si="1033">(V325*$E325*$F325*$G325*$L325)</f>
        <v>86937.087999999989</v>
      </c>
      <c r="X325" s="115">
        <v>12</v>
      </c>
      <c r="Y325" s="116">
        <f t="shared" ref="Y325:Y326" si="1034">(X325*$E325*$F325*$G325*$L325)</f>
        <v>1043245.056</v>
      </c>
      <c r="Z325" s="116"/>
      <c r="AA325" s="116"/>
      <c r="AB325" s="115"/>
      <c r="AC325" s="116">
        <f t="shared" ref="AC325:AC326" si="1035">(AB325*$E325*$F325*$G325*$L325)</f>
        <v>0</v>
      </c>
      <c r="AD325" s="115"/>
      <c r="AE325" s="116"/>
      <c r="AF325" s="115"/>
      <c r="AG325" s="116">
        <f t="shared" ref="AG325:AG326" si="1036">(AF325*$E325*$F325*$G325*$L325)</f>
        <v>0</v>
      </c>
      <c r="AH325" s="115"/>
      <c r="AI325" s="116"/>
      <c r="AJ325" s="117"/>
      <c r="AK325" s="116">
        <f t="shared" ref="AK325:AK326" si="1037">(AJ325*$E325*$F325*$G325*$L325)</f>
        <v>0</v>
      </c>
      <c r="AL325" s="115">
        <v>0</v>
      </c>
      <c r="AM325" s="116">
        <f t="shared" ref="AM325:AM326" si="1038">(AL325*$E325*$F325*$G325*$L325)</f>
        <v>0</v>
      </c>
      <c r="AN325" s="115">
        <v>0</v>
      </c>
      <c r="AO325" s="115">
        <f t="shared" ref="AO325:AO326" si="1039">(AN325*$E325*$F325*$G325*$L325)</f>
        <v>0</v>
      </c>
      <c r="AP325" s="115">
        <v>2</v>
      </c>
      <c r="AQ325" s="116">
        <f t="shared" ref="AQ325:AQ326" si="1040">(AP325*$E325*$F325*$G325*$M325)</f>
        <v>208649.01119999998</v>
      </c>
      <c r="AR325" s="123"/>
      <c r="AS325" s="116">
        <f t="shared" ref="AS325:AS326" si="1041">(AR325*$E325*$F325*$G325*$M325)</f>
        <v>0</v>
      </c>
      <c r="AT325" s="115">
        <v>0</v>
      </c>
      <c r="AU325" s="122">
        <f t="shared" ref="AU325:AU326" si="1042">(AT325*$E325*$F325*$G325*$M325)</f>
        <v>0</v>
      </c>
      <c r="AV325" s="115"/>
      <c r="AW325" s="116">
        <f>(AV325*$E325*$F325*$G325*$L325*$AW$13)</f>
        <v>0</v>
      </c>
      <c r="AX325" s="115"/>
      <c r="AY325" s="115">
        <f>(AX325*$E325*$F325*$G325*$L325*$AY$13)</f>
        <v>0</v>
      </c>
      <c r="AZ325" s="115"/>
      <c r="BA325" s="116">
        <f>(AZ325*$E325*$F325*$G325*$L325*$BA$13)</f>
        <v>0</v>
      </c>
      <c r="BB325" s="115">
        <v>0</v>
      </c>
      <c r="BC325" s="116">
        <f t="shared" ref="BC325:BC326" si="1043">(BB325*$E325*$F325*$G325*$L325)</f>
        <v>0</v>
      </c>
      <c r="BD325" s="115">
        <v>0</v>
      </c>
      <c r="BE325" s="116">
        <f>(BD325*$E325*$F325*$G325*$L325*$BE$13)</f>
        <v>0</v>
      </c>
      <c r="BF325" s="115">
        <v>0</v>
      </c>
      <c r="BG325" s="116"/>
      <c r="BH325" s="115">
        <v>0</v>
      </c>
      <c r="BI325" s="116">
        <f t="shared" ref="BI325:BI326" si="1044">(BH325*$E325*$F325*$G325*$L325)</f>
        <v>0</v>
      </c>
      <c r="BJ325" s="115">
        <v>0</v>
      </c>
      <c r="BK325" s="116">
        <f t="shared" ref="BK325:BK326" si="1045">(BJ325*$E325*$F325*$G325*$M325)</f>
        <v>0</v>
      </c>
      <c r="BL325" s="115">
        <v>0</v>
      </c>
      <c r="BM325" s="116">
        <f t="shared" ref="BM325:BM326" si="1046">(BL325*$E325*$F325*$G325*$M325)</f>
        <v>0</v>
      </c>
      <c r="BN325" s="115">
        <v>0</v>
      </c>
      <c r="BO325" s="116">
        <f t="shared" ref="BO325:BO326" si="1047">(BN325*$E325*$F325*$G325*$M325)</f>
        <v>0</v>
      </c>
      <c r="BP325" s="115">
        <v>0</v>
      </c>
      <c r="BQ325" s="116">
        <f t="shared" ref="BQ325:BQ326" si="1048">(BP325*$E325*$F325*$G325*$M325)</f>
        <v>0</v>
      </c>
      <c r="BR325" s="115"/>
      <c r="BS325" s="116">
        <f t="shared" ref="BS325:BS326" si="1049">(BR325*$E325*$F325*$G325*$M325)</f>
        <v>0</v>
      </c>
      <c r="BT325" s="115">
        <v>0</v>
      </c>
      <c r="BU325" s="116">
        <f t="shared" ref="BU325:BU326" si="1050">(BT325*$E325*$F325*$G325*$M325)</f>
        <v>0</v>
      </c>
      <c r="BV325" s="115">
        <v>0</v>
      </c>
      <c r="BW325" s="124">
        <f t="shared" ref="BW325:BW326" si="1051">(BV325*$E325*$F325*$G325*$M325)</f>
        <v>0</v>
      </c>
      <c r="BX325" s="115">
        <v>0</v>
      </c>
      <c r="BY325" s="116">
        <f t="shared" ref="BY325:BY326" si="1052">(BX325*$E325*$F325*$G325*$L325)</f>
        <v>0</v>
      </c>
      <c r="BZ325" s="115">
        <v>0</v>
      </c>
      <c r="CA325" s="116">
        <f t="shared" ref="CA325:CA326" si="1053">(BZ325*$E325*$F325*$G325*$L325)</f>
        <v>0</v>
      </c>
      <c r="CB325" s="115">
        <v>0</v>
      </c>
      <c r="CC325" s="116">
        <f t="shared" ref="CC325:CC326" si="1054">(CB325*$E325*$F325*$G325*$L325)</f>
        <v>0</v>
      </c>
      <c r="CD325" s="115">
        <v>0</v>
      </c>
      <c r="CE325" s="116">
        <f t="shared" ref="CE325:CE326" si="1055">(CD325*$E325*$F325*$G325*$M325)</f>
        <v>0</v>
      </c>
      <c r="CF325" s="115">
        <v>0</v>
      </c>
      <c r="CG325" s="116">
        <f>(CF325*$E325*$F325*$G325*$L325*$CG$13)</f>
        <v>0</v>
      </c>
      <c r="CH325" s="115"/>
      <c r="CI325" s="116">
        <f t="shared" ref="CI325:CI326" si="1056">(CH325*$E325*$F325*$G325*$L325)</f>
        <v>0</v>
      </c>
      <c r="CJ325" s="115"/>
      <c r="CK325" s="116">
        <f t="shared" ref="CK325:CK326" si="1057">(CJ325*$E325*$F325*$G325*$L325)</f>
        <v>0</v>
      </c>
      <c r="CL325" s="115"/>
      <c r="CM325" s="116">
        <f t="shared" ref="CM325:CM326" si="1058">(CL325*$E325*$F325*$G325*$L325)</f>
        <v>0</v>
      </c>
      <c r="CN325" s="115">
        <v>0</v>
      </c>
      <c r="CO325" s="116">
        <f t="shared" ref="CO325:CO326" si="1059">(CN325*$E325*$F325*$G325*$L325)</f>
        <v>0</v>
      </c>
      <c r="CP325" s="115"/>
      <c r="CQ325" s="116">
        <f t="shared" ref="CQ325:CQ326" si="1060">(CP325*$E325*$F325*$G325*$L325)</f>
        <v>0</v>
      </c>
      <c r="CR325" s="115">
        <v>0</v>
      </c>
      <c r="CS325" s="116">
        <f t="shared" ref="CS325:CS326" si="1061">(CR325*$E325*$F325*$G325*$M325)</f>
        <v>0</v>
      </c>
      <c r="CT325" s="115">
        <v>0</v>
      </c>
      <c r="CU325" s="116">
        <f t="shared" ref="CU325:CU326" si="1062">(CT325*$E325*$F325*$G325*$M325)</f>
        <v>0</v>
      </c>
      <c r="CV325" s="115">
        <v>0</v>
      </c>
      <c r="CW325" s="116">
        <f t="shared" ref="CW325:CW326" si="1063">(CV325*$E325*$F325*$G325*$M325)</f>
        <v>0</v>
      </c>
      <c r="CX325" s="123"/>
      <c r="CY325" s="115">
        <f t="shared" ref="CY325:CY326" si="1064">(CX325*$E325*$F325*$G325*$M325)</f>
        <v>0</v>
      </c>
      <c r="CZ325" s="115">
        <v>0</v>
      </c>
      <c r="DA325" s="124">
        <f>(CZ325*$E325*$F325*$G325*$M325*$DA$13)</f>
        <v>0</v>
      </c>
      <c r="DB325" s="115">
        <v>0</v>
      </c>
      <c r="DC325" s="116"/>
      <c r="DD325" s="125"/>
      <c r="DE325" s="115">
        <f t="shared" ref="DE325:DE326" si="1065">(DD325*$E325*$F325*$G325*$M325)</f>
        <v>0</v>
      </c>
      <c r="DF325" s="115"/>
      <c r="DG325" s="116">
        <f t="shared" ref="DG325:DG326" si="1066">(DF325*$E325*$F325*$G325*$M325)</f>
        <v>0</v>
      </c>
      <c r="DH325" s="115"/>
      <c r="DI325" s="116">
        <f t="shared" ref="DI325:DI326" si="1067">(DH325*$E325*$F325*$G325*$N325)</f>
        <v>0</v>
      </c>
      <c r="DJ325" s="115"/>
      <c r="DK325" s="124">
        <f t="shared" ref="DK325:DK326" si="1068">(DJ325*$E325*$F325*$G325*$O325)</f>
        <v>0</v>
      </c>
      <c r="DL325" s="124"/>
      <c r="DM325" s="124"/>
      <c r="DN325" s="116">
        <f t="shared" si="1029"/>
        <v>65</v>
      </c>
      <c r="DO325" s="116">
        <f t="shared" si="1029"/>
        <v>5685685.5551999994</v>
      </c>
    </row>
    <row r="326" spans="1:119" s="37" customFormat="1" ht="45" customHeight="1" x14ac:dyDescent="0.25">
      <c r="A326" s="89"/>
      <c r="B326" s="109">
        <v>268</v>
      </c>
      <c r="C326" s="110" t="s">
        <v>740</v>
      </c>
      <c r="D326" s="152" t="s">
        <v>741</v>
      </c>
      <c r="E326" s="93">
        <v>24257</v>
      </c>
      <c r="F326" s="112">
        <v>4.12</v>
      </c>
      <c r="G326" s="195">
        <v>0.8</v>
      </c>
      <c r="H326" s="191"/>
      <c r="I326" s="191"/>
      <c r="J326" s="191"/>
      <c r="K326" s="65"/>
      <c r="L326" s="113">
        <v>1.4</v>
      </c>
      <c r="M326" s="113">
        <v>1.68</v>
      </c>
      <c r="N326" s="113">
        <v>2.23</v>
      </c>
      <c r="O326" s="114">
        <v>2.57</v>
      </c>
      <c r="P326" s="115">
        <v>57</v>
      </c>
      <c r="Q326" s="116">
        <f t="shared" si="1030"/>
        <v>6380095.5455999998</v>
      </c>
      <c r="R326" s="115">
        <v>0</v>
      </c>
      <c r="S326" s="115">
        <f t="shared" si="1031"/>
        <v>0</v>
      </c>
      <c r="T326" s="115">
        <v>7</v>
      </c>
      <c r="U326" s="116">
        <f t="shared" si="1032"/>
        <v>783520.50560000003</v>
      </c>
      <c r="V326" s="115"/>
      <c r="W326" s="116">
        <f t="shared" si="1033"/>
        <v>0</v>
      </c>
      <c r="X326" s="115">
        <v>55</v>
      </c>
      <c r="Y326" s="116">
        <f t="shared" si="1034"/>
        <v>6156232.5439999998</v>
      </c>
      <c r="Z326" s="116"/>
      <c r="AA326" s="116"/>
      <c r="AB326" s="115"/>
      <c r="AC326" s="116">
        <f t="shared" si="1035"/>
        <v>0</v>
      </c>
      <c r="AD326" s="115"/>
      <c r="AE326" s="116"/>
      <c r="AF326" s="115"/>
      <c r="AG326" s="116">
        <f t="shared" si="1036"/>
        <v>0</v>
      </c>
      <c r="AH326" s="115"/>
      <c r="AI326" s="116"/>
      <c r="AJ326" s="117"/>
      <c r="AK326" s="116">
        <f t="shared" si="1037"/>
        <v>0</v>
      </c>
      <c r="AL326" s="115">
        <v>0</v>
      </c>
      <c r="AM326" s="116">
        <f t="shared" si="1038"/>
        <v>0</v>
      </c>
      <c r="AN326" s="115">
        <v>0</v>
      </c>
      <c r="AO326" s="115">
        <f t="shared" si="1039"/>
        <v>0</v>
      </c>
      <c r="AP326" s="115">
        <v>0</v>
      </c>
      <c r="AQ326" s="116">
        <f t="shared" si="1040"/>
        <v>0</v>
      </c>
      <c r="AR326" s="123">
        <v>5</v>
      </c>
      <c r="AS326" s="116">
        <f t="shared" si="1041"/>
        <v>671589.0048</v>
      </c>
      <c r="AT326" s="115">
        <v>0</v>
      </c>
      <c r="AU326" s="122">
        <f t="shared" si="1042"/>
        <v>0</v>
      </c>
      <c r="AV326" s="115"/>
      <c r="AW326" s="116">
        <f>(AV326*$E326*$F326*$G326*$L326*$AW$13)</f>
        <v>0</v>
      </c>
      <c r="AX326" s="115">
        <v>0</v>
      </c>
      <c r="AY326" s="115">
        <f>(AX326*$E326*$F326*$G326*$L326*$AY$13)</f>
        <v>0</v>
      </c>
      <c r="AZ326" s="115"/>
      <c r="BA326" s="116">
        <f>(AZ326*$E326*$F326*$G326*$L326*$BA$13)</f>
        <v>0</v>
      </c>
      <c r="BB326" s="115">
        <v>0</v>
      </c>
      <c r="BC326" s="116">
        <f t="shared" si="1043"/>
        <v>0</v>
      </c>
      <c r="BD326" s="115">
        <v>0</v>
      </c>
      <c r="BE326" s="116">
        <f>(BD326*$E326*$F326*$G326*$L326*$BE$13)</f>
        <v>0</v>
      </c>
      <c r="BF326" s="115">
        <v>0</v>
      </c>
      <c r="BG326" s="116"/>
      <c r="BH326" s="115">
        <v>0</v>
      </c>
      <c r="BI326" s="116">
        <f t="shared" si="1044"/>
        <v>0</v>
      </c>
      <c r="BJ326" s="115">
        <v>0</v>
      </c>
      <c r="BK326" s="116">
        <f t="shared" si="1045"/>
        <v>0</v>
      </c>
      <c r="BL326" s="115">
        <v>0</v>
      </c>
      <c r="BM326" s="116">
        <f t="shared" si="1046"/>
        <v>0</v>
      </c>
      <c r="BN326" s="115">
        <v>0</v>
      </c>
      <c r="BO326" s="116">
        <f t="shared" si="1047"/>
        <v>0</v>
      </c>
      <c r="BP326" s="115">
        <v>0</v>
      </c>
      <c r="BQ326" s="116">
        <f t="shared" si="1048"/>
        <v>0</v>
      </c>
      <c r="BR326" s="115"/>
      <c r="BS326" s="116">
        <f t="shared" si="1049"/>
        <v>0</v>
      </c>
      <c r="BT326" s="115">
        <v>0</v>
      </c>
      <c r="BU326" s="116">
        <f t="shared" si="1050"/>
        <v>0</v>
      </c>
      <c r="BV326" s="115">
        <v>0</v>
      </c>
      <c r="BW326" s="124">
        <f t="shared" si="1051"/>
        <v>0</v>
      </c>
      <c r="BX326" s="115">
        <v>0</v>
      </c>
      <c r="BY326" s="116">
        <f t="shared" si="1052"/>
        <v>0</v>
      </c>
      <c r="BZ326" s="115">
        <v>0</v>
      </c>
      <c r="CA326" s="116">
        <f t="shared" si="1053"/>
        <v>0</v>
      </c>
      <c r="CB326" s="115">
        <v>0</v>
      </c>
      <c r="CC326" s="116">
        <f t="shared" si="1054"/>
        <v>0</v>
      </c>
      <c r="CD326" s="115">
        <v>0</v>
      </c>
      <c r="CE326" s="116">
        <f t="shared" si="1055"/>
        <v>0</v>
      </c>
      <c r="CF326" s="115">
        <v>0</v>
      </c>
      <c r="CG326" s="116">
        <f>(CF326*$E326*$F326*$G326*$L326*$CG$13)</f>
        <v>0</v>
      </c>
      <c r="CH326" s="115"/>
      <c r="CI326" s="116">
        <f t="shared" si="1056"/>
        <v>0</v>
      </c>
      <c r="CJ326" s="115"/>
      <c r="CK326" s="116">
        <f t="shared" si="1057"/>
        <v>0</v>
      </c>
      <c r="CL326" s="115"/>
      <c r="CM326" s="116">
        <f t="shared" si="1058"/>
        <v>0</v>
      </c>
      <c r="CN326" s="115">
        <v>0</v>
      </c>
      <c r="CO326" s="116">
        <f t="shared" si="1059"/>
        <v>0</v>
      </c>
      <c r="CP326" s="115"/>
      <c r="CQ326" s="116">
        <f t="shared" si="1060"/>
        <v>0</v>
      </c>
      <c r="CR326" s="115">
        <v>0</v>
      </c>
      <c r="CS326" s="116">
        <f t="shared" si="1061"/>
        <v>0</v>
      </c>
      <c r="CT326" s="115">
        <v>0</v>
      </c>
      <c r="CU326" s="116">
        <f t="shared" si="1062"/>
        <v>0</v>
      </c>
      <c r="CV326" s="115">
        <v>0</v>
      </c>
      <c r="CW326" s="116">
        <f t="shared" si="1063"/>
        <v>0</v>
      </c>
      <c r="CX326" s="123">
        <v>0</v>
      </c>
      <c r="CY326" s="115">
        <f t="shared" si="1064"/>
        <v>0</v>
      </c>
      <c r="CZ326" s="115">
        <v>0</v>
      </c>
      <c r="DA326" s="124">
        <f>(CZ326*$E326*$F326*$G326*$M326*$DA$13)</f>
        <v>0</v>
      </c>
      <c r="DB326" s="115">
        <v>0</v>
      </c>
      <c r="DC326" s="116"/>
      <c r="DD326" s="125"/>
      <c r="DE326" s="115">
        <f t="shared" si="1065"/>
        <v>0</v>
      </c>
      <c r="DF326" s="115"/>
      <c r="DG326" s="116">
        <f t="shared" si="1066"/>
        <v>0</v>
      </c>
      <c r="DH326" s="115"/>
      <c r="DI326" s="116">
        <f t="shared" si="1067"/>
        <v>0</v>
      </c>
      <c r="DJ326" s="115"/>
      <c r="DK326" s="124">
        <f t="shared" si="1068"/>
        <v>0</v>
      </c>
      <c r="DL326" s="124"/>
      <c r="DM326" s="124"/>
      <c r="DN326" s="116">
        <f t="shared" si="1029"/>
        <v>124</v>
      </c>
      <c r="DO326" s="116">
        <f t="shared" si="1029"/>
        <v>13991437.599999998</v>
      </c>
    </row>
    <row r="327" spans="1:119" s="37" customFormat="1" ht="15.75" customHeight="1" x14ac:dyDescent="0.25">
      <c r="A327" s="102">
        <v>29</v>
      </c>
      <c r="B327" s="134"/>
      <c r="C327" s="135"/>
      <c r="D327" s="153" t="s">
        <v>742</v>
      </c>
      <c r="E327" s="103">
        <v>24257</v>
      </c>
      <c r="F327" s="136">
        <v>1.37</v>
      </c>
      <c r="G327" s="104"/>
      <c r="H327" s="101"/>
      <c r="I327" s="101"/>
      <c r="J327" s="101"/>
      <c r="K327" s="105"/>
      <c r="L327" s="106">
        <v>1.4</v>
      </c>
      <c r="M327" s="106">
        <v>1.68</v>
      </c>
      <c r="N327" s="106">
        <v>2.23</v>
      </c>
      <c r="O327" s="107">
        <v>2.57</v>
      </c>
      <c r="P327" s="100">
        <f>SUM(P328:P340)</f>
        <v>1000</v>
      </c>
      <c r="Q327" s="100">
        <f t="shared" ref="Q327:CB327" si="1069">SUM(Q328:Q340)</f>
        <v>61159847.474319994</v>
      </c>
      <c r="R327" s="100">
        <f t="shared" si="1069"/>
        <v>3803</v>
      </c>
      <c r="S327" s="100">
        <f t="shared" si="1069"/>
        <v>276310245.04159999</v>
      </c>
      <c r="T327" s="100">
        <f t="shared" si="1069"/>
        <v>1093</v>
      </c>
      <c r="U327" s="100">
        <f t="shared" si="1069"/>
        <v>56391245.638924003</v>
      </c>
      <c r="V327" s="100">
        <f t="shared" si="1069"/>
        <v>1</v>
      </c>
      <c r="W327" s="100">
        <f t="shared" si="1069"/>
        <v>41386.468661999999</v>
      </c>
      <c r="X327" s="100">
        <f t="shared" si="1069"/>
        <v>3</v>
      </c>
      <c r="Y327" s="100">
        <f t="shared" si="1069"/>
        <v>195404.68919999996</v>
      </c>
      <c r="Z327" s="100"/>
      <c r="AA327" s="100"/>
      <c r="AB327" s="100">
        <f t="shared" si="1069"/>
        <v>0</v>
      </c>
      <c r="AC327" s="100">
        <f t="shared" si="1069"/>
        <v>0</v>
      </c>
      <c r="AD327" s="100">
        <f t="shared" si="1069"/>
        <v>0</v>
      </c>
      <c r="AE327" s="100">
        <f t="shared" si="1069"/>
        <v>0</v>
      </c>
      <c r="AF327" s="100">
        <f t="shared" si="1069"/>
        <v>112</v>
      </c>
      <c r="AG327" s="100">
        <f t="shared" si="1069"/>
        <v>5267769.4644399993</v>
      </c>
      <c r="AH327" s="100">
        <f t="shared" si="1069"/>
        <v>0</v>
      </c>
      <c r="AI327" s="100">
        <f t="shared" si="1069"/>
        <v>0</v>
      </c>
      <c r="AJ327" s="100">
        <f t="shared" si="1069"/>
        <v>379</v>
      </c>
      <c r="AK327" s="100">
        <f t="shared" si="1069"/>
        <v>14652465.106999999</v>
      </c>
      <c r="AL327" s="100">
        <f t="shared" si="1069"/>
        <v>13</v>
      </c>
      <c r="AM327" s="100">
        <f t="shared" si="1069"/>
        <v>673151.15560000006</v>
      </c>
      <c r="AN327" s="100">
        <f t="shared" si="1069"/>
        <v>51</v>
      </c>
      <c r="AO327" s="100">
        <f t="shared" si="1069"/>
        <v>2506946.3958000005</v>
      </c>
      <c r="AP327" s="100">
        <f t="shared" si="1069"/>
        <v>1480</v>
      </c>
      <c r="AQ327" s="100">
        <f t="shared" si="1069"/>
        <v>101701689.72499201</v>
      </c>
      <c r="AR327" s="100">
        <f t="shared" si="1069"/>
        <v>2</v>
      </c>
      <c r="AS327" s="100">
        <f t="shared" si="1069"/>
        <v>160317.42384</v>
      </c>
      <c r="AT327" s="100">
        <f t="shared" si="1069"/>
        <v>5</v>
      </c>
      <c r="AU327" s="100">
        <f t="shared" si="1069"/>
        <v>261341.03688000003</v>
      </c>
      <c r="AV327" s="100">
        <f t="shared" si="1069"/>
        <v>0</v>
      </c>
      <c r="AW327" s="100">
        <f t="shared" si="1069"/>
        <v>0</v>
      </c>
      <c r="AX327" s="100">
        <f t="shared" si="1069"/>
        <v>0</v>
      </c>
      <c r="AY327" s="100">
        <f t="shared" si="1069"/>
        <v>0</v>
      </c>
      <c r="AZ327" s="100">
        <f t="shared" si="1069"/>
        <v>0</v>
      </c>
      <c r="BA327" s="100">
        <f t="shared" si="1069"/>
        <v>0</v>
      </c>
      <c r="BB327" s="100">
        <f t="shared" si="1069"/>
        <v>0</v>
      </c>
      <c r="BC327" s="100">
        <f t="shared" si="1069"/>
        <v>0</v>
      </c>
      <c r="BD327" s="100">
        <f t="shared" si="1069"/>
        <v>0</v>
      </c>
      <c r="BE327" s="100">
        <f t="shared" si="1069"/>
        <v>0</v>
      </c>
      <c r="BF327" s="100">
        <f t="shared" si="1069"/>
        <v>0</v>
      </c>
      <c r="BG327" s="100">
        <f t="shared" si="1069"/>
        <v>0</v>
      </c>
      <c r="BH327" s="100">
        <f t="shared" si="1069"/>
        <v>0</v>
      </c>
      <c r="BI327" s="100">
        <f t="shared" si="1069"/>
        <v>0</v>
      </c>
      <c r="BJ327" s="100">
        <f t="shared" si="1069"/>
        <v>141</v>
      </c>
      <c r="BK327" s="100">
        <f t="shared" si="1069"/>
        <v>10268017.2084</v>
      </c>
      <c r="BL327" s="100">
        <f t="shared" si="1069"/>
        <v>0</v>
      </c>
      <c r="BM327" s="100">
        <f t="shared" si="1069"/>
        <v>0</v>
      </c>
      <c r="BN327" s="100">
        <f t="shared" si="1069"/>
        <v>0</v>
      </c>
      <c r="BO327" s="100">
        <f t="shared" si="1069"/>
        <v>0</v>
      </c>
      <c r="BP327" s="100">
        <f t="shared" si="1069"/>
        <v>84</v>
      </c>
      <c r="BQ327" s="100">
        <f t="shared" si="1069"/>
        <v>3998399.6841599992</v>
      </c>
      <c r="BR327" s="100">
        <f t="shared" si="1069"/>
        <v>13</v>
      </c>
      <c r="BS327" s="100">
        <f t="shared" si="1069"/>
        <v>433598.72639999999</v>
      </c>
      <c r="BT327" s="100">
        <f t="shared" si="1069"/>
        <v>66</v>
      </c>
      <c r="BU327" s="100">
        <f t="shared" si="1069"/>
        <v>3366258.3830399998</v>
      </c>
      <c r="BV327" s="100">
        <f t="shared" si="1069"/>
        <v>112</v>
      </c>
      <c r="BW327" s="100">
        <f t="shared" si="1069"/>
        <v>6301281.64176</v>
      </c>
      <c r="BX327" s="100">
        <f t="shared" si="1069"/>
        <v>0</v>
      </c>
      <c r="BY327" s="100">
        <f t="shared" si="1069"/>
        <v>0</v>
      </c>
      <c r="BZ327" s="100">
        <f t="shared" si="1069"/>
        <v>0</v>
      </c>
      <c r="CA327" s="100">
        <f t="shared" si="1069"/>
        <v>0</v>
      </c>
      <c r="CB327" s="100">
        <f t="shared" si="1069"/>
        <v>0</v>
      </c>
      <c r="CC327" s="100">
        <f t="shared" ref="CC327:DO327" si="1070">SUM(CC328:CC340)</f>
        <v>0</v>
      </c>
      <c r="CD327" s="100">
        <f t="shared" si="1070"/>
        <v>14</v>
      </c>
      <c r="CE327" s="100">
        <f t="shared" si="1070"/>
        <v>792621.73199999996</v>
      </c>
      <c r="CF327" s="100">
        <f t="shared" si="1070"/>
        <v>0</v>
      </c>
      <c r="CG327" s="100">
        <f t="shared" si="1070"/>
        <v>0</v>
      </c>
      <c r="CH327" s="100">
        <f t="shared" si="1070"/>
        <v>0</v>
      </c>
      <c r="CI327" s="100">
        <f t="shared" si="1070"/>
        <v>0</v>
      </c>
      <c r="CJ327" s="100">
        <f t="shared" si="1070"/>
        <v>16</v>
      </c>
      <c r="CK327" s="100">
        <f t="shared" si="1070"/>
        <v>579761.7056000001</v>
      </c>
      <c r="CL327" s="100">
        <f t="shared" si="1070"/>
        <v>38</v>
      </c>
      <c r="CM327" s="100">
        <f t="shared" si="1070"/>
        <v>1426311.6</v>
      </c>
      <c r="CN327" s="100">
        <f t="shared" si="1070"/>
        <v>117</v>
      </c>
      <c r="CO327" s="100">
        <f t="shared" si="1070"/>
        <v>3552161.1201999998</v>
      </c>
      <c r="CP327" s="100">
        <f t="shared" si="1070"/>
        <v>94</v>
      </c>
      <c r="CQ327" s="100">
        <f t="shared" si="1070"/>
        <v>3612303.926</v>
      </c>
      <c r="CR327" s="100">
        <f t="shared" si="1070"/>
        <v>298</v>
      </c>
      <c r="CS327" s="100">
        <f t="shared" si="1070"/>
        <v>14464266.687360002</v>
      </c>
      <c r="CT327" s="100">
        <f t="shared" si="1070"/>
        <v>76</v>
      </c>
      <c r="CU327" s="100">
        <f t="shared" si="1070"/>
        <v>2948634.34656</v>
      </c>
      <c r="CV327" s="100">
        <f t="shared" si="1070"/>
        <v>0</v>
      </c>
      <c r="CW327" s="100">
        <f t="shared" si="1070"/>
        <v>0</v>
      </c>
      <c r="CX327" s="100">
        <f t="shared" si="1070"/>
        <v>0</v>
      </c>
      <c r="CY327" s="100">
        <f t="shared" si="1070"/>
        <v>0</v>
      </c>
      <c r="CZ327" s="100">
        <f t="shared" si="1070"/>
        <v>0</v>
      </c>
      <c r="DA327" s="100">
        <f t="shared" si="1070"/>
        <v>0</v>
      </c>
      <c r="DB327" s="100">
        <f t="shared" si="1070"/>
        <v>0</v>
      </c>
      <c r="DC327" s="100">
        <f t="shared" si="1070"/>
        <v>0</v>
      </c>
      <c r="DD327" s="100">
        <f t="shared" si="1070"/>
        <v>12</v>
      </c>
      <c r="DE327" s="100">
        <f t="shared" si="1070"/>
        <v>326421.59759999998</v>
      </c>
      <c r="DF327" s="100">
        <f t="shared" si="1070"/>
        <v>35</v>
      </c>
      <c r="DG327" s="100">
        <f t="shared" si="1070"/>
        <v>1456875.42</v>
      </c>
      <c r="DH327" s="100">
        <f t="shared" si="1070"/>
        <v>6</v>
      </c>
      <c r="DI327" s="100">
        <f t="shared" si="1070"/>
        <v>210963.12900000002</v>
      </c>
      <c r="DJ327" s="100">
        <f t="shared" si="1070"/>
        <v>36</v>
      </c>
      <c r="DK327" s="100">
        <f t="shared" si="1070"/>
        <v>1878318.9637</v>
      </c>
      <c r="DL327" s="100">
        <f t="shared" si="1070"/>
        <v>0</v>
      </c>
      <c r="DM327" s="100">
        <f t="shared" si="1070"/>
        <v>0</v>
      </c>
      <c r="DN327" s="100">
        <f t="shared" si="1070"/>
        <v>9100</v>
      </c>
      <c r="DO327" s="100">
        <f t="shared" si="1070"/>
        <v>574938005.49303806</v>
      </c>
    </row>
    <row r="328" spans="1:119" s="37" customFormat="1" ht="30" customHeight="1" x14ac:dyDescent="0.25">
      <c r="A328" s="89"/>
      <c r="B328" s="109">
        <v>269</v>
      </c>
      <c r="C328" s="110" t="s">
        <v>743</v>
      </c>
      <c r="D328" s="152" t="s">
        <v>744</v>
      </c>
      <c r="E328" s="93">
        <v>24257</v>
      </c>
      <c r="F328" s="112">
        <v>0.99</v>
      </c>
      <c r="G328" s="131">
        <v>1</v>
      </c>
      <c r="H328" s="101"/>
      <c r="I328" s="101"/>
      <c r="J328" s="101"/>
      <c r="K328" s="65"/>
      <c r="L328" s="113">
        <v>1.4</v>
      </c>
      <c r="M328" s="113">
        <v>1.68</v>
      </c>
      <c r="N328" s="113">
        <v>2.23</v>
      </c>
      <c r="O328" s="114">
        <v>2.57</v>
      </c>
      <c r="P328" s="115">
        <v>3</v>
      </c>
      <c r="Q328" s="116">
        <f t="shared" ref="Q328:Q337" si="1071">(P328*$E328*$F328*$G328*$L328*$Q$13)</f>
        <v>110946.6666</v>
      </c>
      <c r="R328" s="194">
        <v>16</v>
      </c>
      <c r="S328" s="115">
        <f>(R328*$E328*$F328*$G328*$L328*$S$13)</f>
        <v>591715.55520000006</v>
      </c>
      <c r="T328" s="115">
        <v>136</v>
      </c>
      <c r="U328" s="116">
        <f>(T328*$E328*$F328*$G328*$L328*$U$13)</f>
        <v>5628559.7380320001</v>
      </c>
      <c r="V328" s="115">
        <v>1</v>
      </c>
      <c r="W328" s="116">
        <f>(V328*$E328*$F328*$G328*$L328*$W$13)</f>
        <v>41386.468661999999</v>
      </c>
      <c r="X328" s="115">
        <v>0</v>
      </c>
      <c r="Y328" s="116">
        <f>(X328*$E328*$F328*$G328*$L328*$Y$13)</f>
        <v>0</v>
      </c>
      <c r="Z328" s="116"/>
      <c r="AA328" s="116"/>
      <c r="AB328" s="115"/>
      <c r="AC328" s="116">
        <f>(AB328*$E328*$F328*$G328*$L328*$AC$13)</f>
        <v>0</v>
      </c>
      <c r="AD328" s="115"/>
      <c r="AE328" s="116"/>
      <c r="AF328" s="115">
        <v>5</v>
      </c>
      <c r="AG328" s="116">
        <f>(AF328*$E328*$F328*$G328*$L328*$AG$13)</f>
        <v>184911.111</v>
      </c>
      <c r="AH328" s="115"/>
      <c r="AI328" s="116"/>
      <c r="AJ328" s="115"/>
      <c r="AK328" s="116">
        <f>(AJ328*$E328*$F328*$G328*$L328*$AK$13)</f>
        <v>0</v>
      </c>
      <c r="AL328" s="115">
        <v>0</v>
      </c>
      <c r="AM328" s="116">
        <f>(AL328*$E328*$F328*$G328*$L328*$AM$13)</f>
        <v>0</v>
      </c>
      <c r="AN328" s="115"/>
      <c r="AO328" s="115">
        <f>(AN328*$E328*$F328*$G328*$L328*$AO$13)</f>
        <v>0</v>
      </c>
      <c r="AP328" s="115">
        <v>20</v>
      </c>
      <c r="AQ328" s="116">
        <f>(AP328*$E328*$F328*$G328*$M328*$AQ$13)</f>
        <v>887573.33279999997</v>
      </c>
      <c r="AR328" s="121"/>
      <c r="AS328" s="116">
        <f>(AR328*$E328*$F328*$G328*$M328*$AS$13)</f>
        <v>0</v>
      </c>
      <c r="AT328" s="115">
        <v>0</v>
      </c>
      <c r="AU328" s="122">
        <f>(AT328*$E328*$F328*$G328*$M328*$AU$13)</f>
        <v>0</v>
      </c>
      <c r="AV328" s="115"/>
      <c r="AW328" s="116">
        <f t="shared" ref="AW328:AW340" si="1072">(AV328*$E328*$F328*$G328*$L328*$AW$13)</f>
        <v>0</v>
      </c>
      <c r="AX328" s="115">
        <v>0</v>
      </c>
      <c r="AY328" s="115">
        <f t="shared" ref="AY328:AY340" si="1073">(AX328*$E328*$F328*$G328*$L328*$AY$13)</f>
        <v>0</v>
      </c>
      <c r="AZ328" s="115"/>
      <c r="BA328" s="116">
        <f t="shared" ref="BA328:BA340" si="1074">(AZ328*$E328*$F328*$G328*$L328*$BA$13)</f>
        <v>0</v>
      </c>
      <c r="BB328" s="115">
        <v>0</v>
      </c>
      <c r="BC328" s="116">
        <f>(BB328*$E328*$F328*$G328*$L328*$BC$13)</f>
        <v>0</v>
      </c>
      <c r="BD328" s="115">
        <v>0</v>
      </c>
      <c r="BE328" s="116">
        <f t="shared" ref="BE328:BE340" si="1075">(BD328*$E328*$F328*$G328*$L328*$BE$13)</f>
        <v>0</v>
      </c>
      <c r="BF328" s="115">
        <v>0</v>
      </c>
      <c r="BG328" s="116">
        <f>(BF328*$E328*$F328*$G328*$L328*$BG$13)</f>
        <v>0</v>
      </c>
      <c r="BH328" s="115"/>
      <c r="BI328" s="116">
        <f>(BH328*$E328*$F328*$G328*$L328*$BI$13)</f>
        <v>0</v>
      </c>
      <c r="BJ328" s="115">
        <v>0</v>
      </c>
      <c r="BK328" s="116">
        <f>(BJ328*$E328*$F328*$G328*$M328*$BK$13)</f>
        <v>0</v>
      </c>
      <c r="BL328" s="115">
        <v>0</v>
      </c>
      <c r="BM328" s="116">
        <f>(BL328*$E328*$F328*$G328*$M328*$BM$13)</f>
        <v>0</v>
      </c>
      <c r="BN328" s="115">
        <v>0</v>
      </c>
      <c r="BO328" s="116">
        <f>(BN328*$E328*$F328*$G328*$M328*$BO$13)</f>
        <v>0</v>
      </c>
      <c r="BP328" s="115">
        <v>0</v>
      </c>
      <c r="BQ328" s="116">
        <f>(BP328*$E328*$F328*$G328*$M328*$BQ$13)</f>
        <v>0</v>
      </c>
      <c r="BR328" s="115"/>
      <c r="BS328" s="116">
        <f>(BR328*$E328*$F328*$G328*$M328*$BS$13)</f>
        <v>0</v>
      </c>
      <c r="BT328" s="115">
        <v>0</v>
      </c>
      <c r="BU328" s="116">
        <f>(BT328*$E328*$F328*$G328*$M328*$BU$13)</f>
        <v>0</v>
      </c>
      <c r="BV328" s="115">
        <v>0</v>
      </c>
      <c r="BW328" s="124">
        <f>(BV328*$E328*$F328*$G328*$M328*$BW$13)</f>
        <v>0</v>
      </c>
      <c r="BX328" s="115">
        <v>0</v>
      </c>
      <c r="BY328" s="116">
        <f>(BX328*$E328*$F328*$G328*$L328*$BY$13)</f>
        <v>0</v>
      </c>
      <c r="BZ328" s="115">
        <v>0</v>
      </c>
      <c r="CA328" s="116">
        <f>(BZ328*$E328*$F328*$G328*$L328*$CA$13)</f>
        <v>0</v>
      </c>
      <c r="CB328" s="115">
        <v>0</v>
      </c>
      <c r="CC328" s="116">
        <f>(CB328*$E328*$F328*$G328*$L328*$CC$13)</f>
        <v>0</v>
      </c>
      <c r="CD328" s="115">
        <v>1</v>
      </c>
      <c r="CE328" s="116">
        <f>(CD328*$E328*$F328*$G328*$M328*$CE$13)</f>
        <v>40344.242399999996</v>
      </c>
      <c r="CF328" s="115"/>
      <c r="CG328" s="116">
        <f t="shared" ref="CG328:CG340" si="1076">(CF328*$E328*$F328*$G328*$L328*$CG$13)</f>
        <v>0</v>
      </c>
      <c r="CH328" s="115"/>
      <c r="CI328" s="116">
        <f>(CH328*$E328*$F328*$G328*$L328*$CI$13)</f>
        <v>0</v>
      </c>
      <c r="CJ328" s="115"/>
      <c r="CK328" s="116">
        <f>(CJ328*$E328*$F328*$G328*$L328*$CK$13)</f>
        <v>0</v>
      </c>
      <c r="CL328" s="115">
        <v>0</v>
      </c>
      <c r="CM328" s="116">
        <f>(CL328*$E328*$F328*$G328*$L328*$CM$13)</f>
        <v>0</v>
      </c>
      <c r="CN328" s="115">
        <v>0</v>
      </c>
      <c r="CO328" s="116">
        <f>(CN328*$E328*$F328*$G328*$L328*$CO$13)</f>
        <v>0</v>
      </c>
      <c r="CP328" s="115">
        <v>0</v>
      </c>
      <c r="CQ328" s="116">
        <f>(CP328*$E328*$F328*$G328*$L328*$CQ$13)</f>
        <v>0</v>
      </c>
      <c r="CR328" s="115">
        <v>2</v>
      </c>
      <c r="CS328" s="116">
        <f>(CR328*$E328*$F328*$G328*$M328*$CS$13)</f>
        <v>80688.484799999991</v>
      </c>
      <c r="CT328" s="115">
        <v>0</v>
      </c>
      <c r="CU328" s="116">
        <f>(CT328*$E328*$F328*$G328*$M328*$CU$13)</f>
        <v>0</v>
      </c>
      <c r="CV328" s="115">
        <v>0</v>
      </c>
      <c r="CW328" s="116">
        <f>(CV328*$E328*$F328*$G328*$M328*$CW$13)</f>
        <v>0</v>
      </c>
      <c r="CX328" s="123"/>
      <c r="CY328" s="115">
        <f>(CX328*$E328*$F328*$G328*$M328*$CY$13)</f>
        <v>0</v>
      </c>
      <c r="CZ328" s="115">
        <v>0</v>
      </c>
      <c r="DA328" s="124">
        <f t="shared" ref="DA328:DA340" si="1077">(CZ328*$E328*$F328*$G328*$M328*$DA$13)</f>
        <v>0</v>
      </c>
      <c r="DB328" s="115">
        <v>0</v>
      </c>
      <c r="DC328" s="116">
        <f>(DB328*$E328*$F328*$G328*$M328*$DC$13)</f>
        <v>0</v>
      </c>
      <c r="DD328" s="125"/>
      <c r="DE328" s="115">
        <f>(DD328*$E328*$F328*$G328*$M328*$DE$13)</f>
        <v>0</v>
      </c>
      <c r="DF328" s="115">
        <v>0</v>
      </c>
      <c r="DG328" s="116">
        <f>(DF328*$E328*$F328*$G328*$M328*$DG$13)</f>
        <v>0</v>
      </c>
      <c r="DH328" s="115">
        <v>0</v>
      </c>
      <c r="DI328" s="116">
        <f>(DH328*$E328*$F328*$G328*$N328*$DI$13)</f>
        <v>0</v>
      </c>
      <c r="DJ328" s="115">
        <v>0</v>
      </c>
      <c r="DK328" s="124">
        <f>(DJ328*$E328*$F328*$G328*$O328*$DK$13)</f>
        <v>0</v>
      </c>
      <c r="DL328" s="124"/>
      <c r="DM328" s="124"/>
      <c r="DN328" s="116">
        <f t="shared" ref="DN328:DO340" si="1078">SUM(P328,R328,T328,V328,X328,Z328,AB328,AD328,AF328,AH328,AJ328,AL328,AR328,AV328,AX328,CB328,AN328,BB328,BD328,BF328,CP328,BH328,BJ328,AP328,BN328,AT328,CR328,BP328,CT328,BR328,BT328,BV328,CD328,BX328,BZ328,CF328,CH328,CJ328,CL328,CN328,CV328,CX328,BL328,AZ328,CZ328,DB328,DD328,DF328,DH328,DJ328,DL328)</f>
        <v>184</v>
      </c>
      <c r="DO328" s="116">
        <f t="shared" si="1078"/>
        <v>7566125.599494</v>
      </c>
    </row>
    <row r="329" spans="1:119" s="37" customFormat="1" ht="34.5" customHeight="1" x14ac:dyDescent="0.25">
      <c r="A329" s="89"/>
      <c r="B329" s="109">
        <v>270</v>
      </c>
      <c r="C329" s="110" t="s">
        <v>745</v>
      </c>
      <c r="D329" s="152" t="s">
        <v>746</v>
      </c>
      <c r="E329" s="93">
        <v>24257</v>
      </c>
      <c r="F329" s="112">
        <v>1.52</v>
      </c>
      <c r="G329" s="131">
        <v>1</v>
      </c>
      <c r="H329" s="101"/>
      <c r="I329" s="101"/>
      <c r="J329" s="101"/>
      <c r="K329" s="65"/>
      <c r="L329" s="113">
        <v>1.4</v>
      </c>
      <c r="M329" s="113">
        <v>1.68</v>
      </c>
      <c r="N329" s="113">
        <v>2.23</v>
      </c>
      <c r="O329" s="114">
        <v>2.57</v>
      </c>
      <c r="P329" s="115">
        <v>46</v>
      </c>
      <c r="Q329" s="116">
        <f t="shared" ref="Q329:Q332" si="1079">(P329*$E329*$F329*$G329*$L329)</f>
        <v>2374469.2159999995</v>
      </c>
      <c r="R329" s="194">
        <v>90</v>
      </c>
      <c r="S329" s="115">
        <f t="shared" ref="S329:S332" si="1080">(R329*$E329*$F329*$G329*$L329)</f>
        <v>4645700.6399999997</v>
      </c>
      <c r="T329" s="115">
        <v>11</v>
      </c>
      <c r="U329" s="116">
        <f t="shared" ref="U329:U332" si="1081">(T329*$E329*$F329*$G329*$L329)</f>
        <v>567807.85599999991</v>
      </c>
      <c r="V329" s="115"/>
      <c r="W329" s="116">
        <f t="shared" ref="W329:W332" si="1082">(V329*$E329*$F329*$G329*$L329)</f>
        <v>0</v>
      </c>
      <c r="X329" s="115">
        <v>0</v>
      </c>
      <c r="Y329" s="116">
        <f t="shared" ref="Y329:Y332" si="1083">(X329*$E329*$F329*$G329*$L329)</f>
        <v>0</v>
      </c>
      <c r="Z329" s="116"/>
      <c r="AA329" s="116"/>
      <c r="AB329" s="115"/>
      <c r="AC329" s="116">
        <f t="shared" ref="AC329:AC332" si="1084">(AB329*$E329*$F329*$G329*$L329)</f>
        <v>0</v>
      </c>
      <c r="AD329" s="115"/>
      <c r="AE329" s="116"/>
      <c r="AF329" s="115">
        <v>1</v>
      </c>
      <c r="AG329" s="116">
        <f t="shared" ref="AG329:AG332" si="1085">(AF329*$E329*$F329*$G329*$L329)</f>
        <v>51618.895999999993</v>
      </c>
      <c r="AH329" s="115"/>
      <c r="AI329" s="116"/>
      <c r="AJ329" s="115">
        <v>0</v>
      </c>
      <c r="AK329" s="116">
        <f t="shared" ref="AK329:AK332" si="1086">(AJ329*$E329*$F329*$G329*$L329)</f>
        <v>0</v>
      </c>
      <c r="AL329" s="115"/>
      <c r="AM329" s="116">
        <f t="shared" ref="AM329:AM332" si="1087">(AL329*$E329*$F329*$G329*$L329)</f>
        <v>0</v>
      </c>
      <c r="AN329" s="115">
        <v>0</v>
      </c>
      <c r="AO329" s="115">
        <f t="shared" ref="AO329:AO332" si="1088">(AN329*$E329*$F329*$G329*$L329)</f>
        <v>0</v>
      </c>
      <c r="AP329" s="115">
        <v>40</v>
      </c>
      <c r="AQ329" s="116">
        <f t="shared" ref="AQ329:AQ332" si="1089">(AP329*$E329*$F329*$G329*$M329)</f>
        <v>2477707.0079999999</v>
      </c>
      <c r="AR329" s="123"/>
      <c r="AS329" s="116">
        <f t="shared" ref="AS329:AS332" si="1090">(AR329*$E329*$F329*$G329*$M329)</f>
        <v>0</v>
      </c>
      <c r="AT329" s="115">
        <v>0</v>
      </c>
      <c r="AU329" s="122">
        <f t="shared" ref="AU329:AU332" si="1091">(AT329*$E329*$F329*$G329*$M329)</f>
        <v>0</v>
      </c>
      <c r="AV329" s="115"/>
      <c r="AW329" s="116">
        <f t="shared" si="1072"/>
        <v>0</v>
      </c>
      <c r="AX329" s="115">
        <v>0</v>
      </c>
      <c r="AY329" s="115">
        <f t="shared" si="1073"/>
        <v>0</v>
      </c>
      <c r="AZ329" s="115"/>
      <c r="BA329" s="116">
        <f t="shared" si="1074"/>
        <v>0</v>
      </c>
      <c r="BB329" s="115">
        <v>0</v>
      </c>
      <c r="BC329" s="116">
        <f t="shared" ref="BC329:BC332" si="1092">(BB329*$E329*$F329*$G329*$L329)</f>
        <v>0</v>
      </c>
      <c r="BD329" s="115">
        <v>0</v>
      </c>
      <c r="BE329" s="116">
        <f t="shared" si="1075"/>
        <v>0</v>
      </c>
      <c r="BF329" s="115">
        <v>0</v>
      </c>
      <c r="BG329" s="116"/>
      <c r="BH329" s="115"/>
      <c r="BI329" s="116">
        <f t="shared" ref="BI329:BI332" si="1093">(BH329*$E329*$F329*$G329*$L329)</f>
        <v>0</v>
      </c>
      <c r="BJ329" s="115">
        <v>15</v>
      </c>
      <c r="BK329" s="116">
        <f t="shared" ref="BK329:BK332" si="1094">(BJ329*$E329*$F329*$G329*$M329)</f>
        <v>929140.12799999991</v>
      </c>
      <c r="BL329" s="115">
        <v>0</v>
      </c>
      <c r="BM329" s="116">
        <f t="shared" ref="BM329:BM332" si="1095">(BL329*$E329*$F329*$G329*$M329)</f>
        <v>0</v>
      </c>
      <c r="BN329" s="115">
        <v>0</v>
      </c>
      <c r="BO329" s="116">
        <f t="shared" ref="BO329:BO332" si="1096">(BN329*$E329*$F329*$G329*$M329)</f>
        <v>0</v>
      </c>
      <c r="BP329" s="115">
        <v>16</v>
      </c>
      <c r="BQ329" s="116">
        <f t="shared" ref="BQ329:BQ332" si="1097">(BP329*$E329*$F329*$G329*$M329)</f>
        <v>991082.80319999997</v>
      </c>
      <c r="BR329" s="115">
        <v>2</v>
      </c>
      <c r="BS329" s="116">
        <f t="shared" ref="BS329:BS332" si="1098">(BR329*$E329*$F329*$G329*$M329)</f>
        <v>123885.3504</v>
      </c>
      <c r="BT329" s="115">
        <v>10</v>
      </c>
      <c r="BU329" s="116">
        <f t="shared" ref="BU329:BU332" si="1099">(BT329*$E329*$F329*$G329*$M329)</f>
        <v>619426.75199999998</v>
      </c>
      <c r="BV329" s="115">
        <v>16</v>
      </c>
      <c r="BW329" s="124">
        <f t="shared" ref="BW329:BW332" si="1100">(BV329*$E329*$F329*$G329*$M329)</f>
        <v>991082.80319999997</v>
      </c>
      <c r="BX329" s="115">
        <v>0</v>
      </c>
      <c r="BY329" s="116">
        <f t="shared" ref="BY329:BY332" si="1101">(BX329*$E329*$F329*$G329*$L329)</f>
        <v>0</v>
      </c>
      <c r="BZ329" s="115">
        <v>0</v>
      </c>
      <c r="CA329" s="116">
        <f t="shared" ref="CA329:CA332" si="1102">(BZ329*$E329*$F329*$G329*$L329)</f>
        <v>0</v>
      </c>
      <c r="CB329" s="115">
        <v>0</v>
      </c>
      <c r="CC329" s="116">
        <f t="shared" ref="CC329:CC332" si="1103">(CB329*$E329*$F329*$G329*$L329)</f>
        <v>0</v>
      </c>
      <c r="CD329" s="115">
        <v>2</v>
      </c>
      <c r="CE329" s="116">
        <f t="shared" ref="CE329:CE332" si="1104">(CD329*$E329*$F329*$G329*$M329)</f>
        <v>123885.3504</v>
      </c>
      <c r="CF329" s="115"/>
      <c r="CG329" s="116">
        <f t="shared" si="1076"/>
        <v>0</v>
      </c>
      <c r="CH329" s="115"/>
      <c r="CI329" s="116">
        <f t="shared" ref="CI329:CI332" si="1105">(CH329*$E329*$F329*$G329*$L329)</f>
        <v>0</v>
      </c>
      <c r="CJ329" s="115"/>
      <c r="CK329" s="116">
        <f t="shared" ref="CK329:CK332" si="1106">(CJ329*$E329*$F329*$G329*$L329)</f>
        <v>0</v>
      </c>
      <c r="CL329" s="115">
        <v>5</v>
      </c>
      <c r="CM329" s="116">
        <f t="shared" ref="CM329:CM332" si="1107">(CL329*$E329*$F329*$G329*$L329)</f>
        <v>258094.48</v>
      </c>
      <c r="CN329" s="115">
        <v>9</v>
      </c>
      <c r="CO329" s="116">
        <f t="shared" ref="CO329:CO332" si="1108">(CN329*$E329*$F329*$G329*$L329)</f>
        <v>464570.06399999995</v>
      </c>
      <c r="CP329" s="115">
        <v>11</v>
      </c>
      <c r="CQ329" s="116">
        <f t="shared" ref="CQ329:CQ332" si="1109">(CP329*$E329*$F329*$G329*$L329)</f>
        <v>567807.85599999991</v>
      </c>
      <c r="CR329" s="115">
        <v>34</v>
      </c>
      <c r="CS329" s="116">
        <f t="shared" ref="CS329:CS332" si="1110">(CR329*$E329*$F329*$G329*$M329)</f>
        <v>2106050.9567999998</v>
      </c>
      <c r="CT329" s="115">
        <v>5</v>
      </c>
      <c r="CU329" s="116">
        <f t="shared" ref="CU329:CU332" si="1111">(CT329*$E329*$F329*$G329*$M329)</f>
        <v>309713.37599999999</v>
      </c>
      <c r="CV329" s="115">
        <v>0</v>
      </c>
      <c r="CW329" s="116">
        <f t="shared" ref="CW329:CW332" si="1112">(CV329*$E329*$F329*$G329*$M329)</f>
        <v>0</v>
      </c>
      <c r="CX329" s="123"/>
      <c r="CY329" s="115">
        <f t="shared" ref="CY329:CY332" si="1113">(CX329*$E329*$F329*$G329*$M329)</f>
        <v>0</v>
      </c>
      <c r="CZ329" s="115">
        <v>0</v>
      </c>
      <c r="DA329" s="124">
        <f t="shared" si="1077"/>
        <v>0</v>
      </c>
      <c r="DB329" s="115"/>
      <c r="DC329" s="116"/>
      <c r="DD329" s="125"/>
      <c r="DE329" s="115">
        <f t="shared" ref="DE329:DE332" si="1114">(DD329*$E329*$F329*$G329*$M329)</f>
        <v>0</v>
      </c>
      <c r="DF329" s="115">
        <v>4</v>
      </c>
      <c r="DG329" s="116">
        <f t="shared" ref="DG329:DG332" si="1115">(DF329*$E329*$F329*$G329*$M329)</f>
        <v>247770.70079999999</v>
      </c>
      <c r="DH329" s="115"/>
      <c r="DI329" s="116">
        <f t="shared" ref="DI329:DI332" si="1116">(DH329*$E329*$F329*$G329*$N329)</f>
        <v>0</v>
      </c>
      <c r="DJ329" s="115">
        <v>1</v>
      </c>
      <c r="DK329" s="124">
        <f t="shared" ref="DK329:DK332" si="1117">(DJ329*$E329*$F329*$G329*$O329)</f>
        <v>94757.544799999989</v>
      </c>
      <c r="DL329" s="124"/>
      <c r="DM329" s="124"/>
      <c r="DN329" s="116">
        <f t="shared" si="1078"/>
        <v>318</v>
      </c>
      <c r="DO329" s="116">
        <f t="shared" si="1078"/>
        <v>17944571.781599998</v>
      </c>
    </row>
    <row r="330" spans="1:119" s="37" customFormat="1" ht="34.5" customHeight="1" x14ac:dyDescent="0.25">
      <c r="A330" s="89"/>
      <c r="B330" s="109">
        <v>271</v>
      </c>
      <c r="C330" s="110" t="s">
        <v>747</v>
      </c>
      <c r="D330" s="152" t="s">
        <v>748</v>
      </c>
      <c r="E330" s="93">
        <v>24257</v>
      </c>
      <c r="F330" s="112">
        <v>0.69</v>
      </c>
      <c r="G330" s="131">
        <v>1</v>
      </c>
      <c r="H330" s="101"/>
      <c r="I330" s="101"/>
      <c r="J330" s="101"/>
      <c r="K330" s="65"/>
      <c r="L330" s="113">
        <v>1.4</v>
      </c>
      <c r="M330" s="113">
        <v>1.68</v>
      </c>
      <c r="N330" s="113">
        <v>2.23</v>
      </c>
      <c r="O330" s="114">
        <v>2.57</v>
      </c>
      <c r="P330" s="115">
        <v>0</v>
      </c>
      <c r="Q330" s="116">
        <f t="shared" si="1079"/>
        <v>0</v>
      </c>
      <c r="R330" s="194">
        <v>5</v>
      </c>
      <c r="S330" s="115">
        <f t="shared" si="1080"/>
        <v>117161.30999999998</v>
      </c>
      <c r="T330" s="115">
        <v>3</v>
      </c>
      <c r="U330" s="116">
        <f t="shared" si="1081"/>
        <v>70296.785999999993</v>
      </c>
      <c r="V330" s="115"/>
      <c r="W330" s="116">
        <f t="shared" si="1082"/>
        <v>0</v>
      </c>
      <c r="X330" s="115">
        <v>0</v>
      </c>
      <c r="Y330" s="116">
        <f t="shared" si="1083"/>
        <v>0</v>
      </c>
      <c r="Z330" s="116"/>
      <c r="AA330" s="116"/>
      <c r="AB330" s="115"/>
      <c r="AC330" s="116">
        <f t="shared" si="1084"/>
        <v>0</v>
      </c>
      <c r="AD330" s="115"/>
      <c r="AE330" s="116"/>
      <c r="AF330" s="115"/>
      <c r="AG330" s="116">
        <f t="shared" si="1085"/>
        <v>0</v>
      </c>
      <c r="AH330" s="115"/>
      <c r="AI330" s="116"/>
      <c r="AJ330" s="115">
        <v>0</v>
      </c>
      <c r="AK330" s="116">
        <f t="shared" si="1086"/>
        <v>0</v>
      </c>
      <c r="AL330" s="115"/>
      <c r="AM330" s="116">
        <f t="shared" si="1087"/>
        <v>0</v>
      </c>
      <c r="AN330" s="115"/>
      <c r="AO330" s="115">
        <f t="shared" si="1088"/>
        <v>0</v>
      </c>
      <c r="AP330" s="115">
        <v>6</v>
      </c>
      <c r="AQ330" s="116">
        <f t="shared" si="1089"/>
        <v>168712.28639999998</v>
      </c>
      <c r="AR330" s="123"/>
      <c r="AS330" s="116">
        <f t="shared" si="1090"/>
        <v>0</v>
      </c>
      <c r="AT330" s="115">
        <v>0</v>
      </c>
      <c r="AU330" s="122">
        <f t="shared" si="1091"/>
        <v>0</v>
      </c>
      <c r="AV330" s="115"/>
      <c r="AW330" s="116">
        <f t="shared" si="1072"/>
        <v>0</v>
      </c>
      <c r="AX330" s="115">
        <v>0</v>
      </c>
      <c r="AY330" s="115">
        <f t="shared" si="1073"/>
        <v>0</v>
      </c>
      <c r="AZ330" s="115"/>
      <c r="BA330" s="116">
        <f t="shared" si="1074"/>
        <v>0</v>
      </c>
      <c r="BB330" s="115"/>
      <c r="BC330" s="116">
        <f t="shared" si="1092"/>
        <v>0</v>
      </c>
      <c r="BD330" s="115"/>
      <c r="BE330" s="116">
        <f t="shared" si="1075"/>
        <v>0</v>
      </c>
      <c r="BF330" s="115"/>
      <c r="BG330" s="116"/>
      <c r="BH330" s="115"/>
      <c r="BI330" s="116">
        <f t="shared" si="1093"/>
        <v>0</v>
      </c>
      <c r="BJ330" s="115">
        <v>0</v>
      </c>
      <c r="BK330" s="116">
        <f t="shared" si="1094"/>
        <v>0</v>
      </c>
      <c r="BL330" s="115"/>
      <c r="BM330" s="116">
        <f t="shared" si="1095"/>
        <v>0</v>
      </c>
      <c r="BN330" s="115"/>
      <c r="BO330" s="116">
        <f t="shared" si="1096"/>
        <v>0</v>
      </c>
      <c r="BP330" s="115">
        <v>6</v>
      </c>
      <c r="BQ330" s="116">
        <f t="shared" si="1097"/>
        <v>168712.28639999998</v>
      </c>
      <c r="BR330" s="115">
        <v>0</v>
      </c>
      <c r="BS330" s="116">
        <f t="shared" si="1098"/>
        <v>0</v>
      </c>
      <c r="BT330" s="115">
        <v>3</v>
      </c>
      <c r="BU330" s="116">
        <f t="shared" si="1099"/>
        <v>84356.143199999991</v>
      </c>
      <c r="BV330" s="115">
        <v>0</v>
      </c>
      <c r="BW330" s="124">
        <f t="shared" si="1100"/>
        <v>0</v>
      </c>
      <c r="BX330" s="115"/>
      <c r="BY330" s="116">
        <f t="shared" si="1101"/>
        <v>0</v>
      </c>
      <c r="BZ330" s="115"/>
      <c r="CA330" s="116">
        <f t="shared" si="1102"/>
        <v>0</v>
      </c>
      <c r="CB330" s="115"/>
      <c r="CC330" s="116">
        <f t="shared" si="1103"/>
        <v>0</v>
      </c>
      <c r="CD330" s="115">
        <v>0</v>
      </c>
      <c r="CE330" s="116">
        <f t="shared" si="1104"/>
        <v>0</v>
      </c>
      <c r="CF330" s="115"/>
      <c r="CG330" s="116">
        <f t="shared" si="1076"/>
        <v>0</v>
      </c>
      <c r="CH330" s="115"/>
      <c r="CI330" s="116">
        <f t="shared" si="1105"/>
        <v>0</v>
      </c>
      <c r="CJ330" s="115"/>
      <c r="CK330" s="116">
        <f t="shared" si="1106"/>
        <v>0</v>
      </c>
      <c r="CL330" s="115">
        <v>2</v>
      </c>
      <c r="CM330" s="116">
        <f t="shared" si="1107"/>
        <v>46864.52399999999</v>
      </c>
      <c r="CN330" s="115">
        <v>4</v>
      </c>
      <c r="CO330" s="116">
        <f t="shared" si="1108"/>
        <v>93729.047999999981</v>
      </c>
      <c r="CP330" s="115">
        <v>5</v>
      </c>
      <c r="CQ330" s="116">
        <f t="shared" si="1109"/>
        <v>117161.30999999998</v>
      </c>
      <c r="CR330" s="115">
        <v>2</v>
      </c>
      <c r="CS330" s="116">
        <f t="shared" si="1110"/>
        <v>56237.428799999994</v>
      </c>
      <c r="CT330" s="115">
        <v>5</v>
      </c>
      <c r="CU330" s="116">
        <f t="shared" si="1111"/>
        <v>140593.57199999999</v>
      </c>
      <c r="CV330" s="115"/>
      <c r="CW330" s="116">
        <f t="shared" si="1112"/>
        <v>0</v>
      </c>
      <c r="CX330" s="123"/>
      <c r="CY330" s="115">
        <f t="shared" si="1113"/>
        <v>0</v>
      </c>
      <c r="CZ330" s="115"/>
      <c r="DA330" s="124">
        <f t="shared" si="1077"/>
        <v>0</v>
      </c>
      <c r="DB330" s="115"/>
      <c r="DC330" s="116"/>
      <c r="DD330" s="125"/>
      <c r="DE330" s="115">
        <f t="shared" si="1114"/>
        <v>0</v>
      </c>
      <c r="DF330" s="115">
        <v>3</v>
      </c>
      <c r="DG330" s="116">
        <f t="shared" si="1115"/>
        <v>84356.143199999991</v>
      </c>
      <c r="DH330" s="115"/>
      <c r="DI330" s="116">
        <f t="shared" si="1116"/>
        <v>0</v>
      </c>
      <c r="DJ330" s="115">
        <v>3</v>
      </c>
      <c r="DK330" s="124">
        <f t="shared" si="1117"/>
        <v>129044.81429999998</v>
      </c>
      <c r="DL330" s="124"/>
      <c r="DM330" s="124"/>
      <c r="DN330" s="116">
        <f t="shared" si="1078"/>
        <v>47</v>
      </c>
      <c r="DO330" s="116">
        <f t="shared" si="1078"/>
        <v>1277225.6523</v>
      </c>
    </row>
    <row r="331" spans="1:119" s="37" customFormat="1" ht="30" customHeight="1" x14ac:dyDescent="0.25">
      <c r="A331" s="89"/>
      <c r="B331" s="109">
        <v>272</v>
      </c>
      <c r="C331" s="110" t="s">
        <v>749</v>
      </c>
      <c r="D331" s="152" t="s">
        <v>750</v>
      </c>
      <c r="E331" s="93">
        <v>24257</v>
      </c>
      <c r="F331" s="112">
        <v>0.56000000000000005</v>
      </c>
      <c r="G331" s="131">
        <v>1</v>
      </c>
      <c r="H331" s="101"/>
      <c r="I331" s="101"/>
      <c r="J331" s="101"/>
      <c r="K331" s="65"/>
      <c r="L331" s="113">
        <v>1.4</v>
      </c>
      <c r="M331" s="113">
        <v>1.68</v>
      </c>
      <c r="N331" s="113">
        <v>2.23</v>
      </c>
      <c r="O331" s="114">
        <v>2.57</v>
      </c>
      <c r="P331" s="115">
        <v>56</v>
      </c>
      <c r="Q331" s="116">
        <f t="shared" si="1079"/>
        <v>1064979.328</v>
      </c>
      <c r="R331" s="194">
        <v>68</v>
      </c>
      <c r="S331" s="115">
        <f t="shared" si="1080"/>
        <v>1293189.1839999999</v>
      </c>
      <c r="T331" s="115">
        <v>4</v>
      </c>
      <c r="U331" s="116">
        <f t="shared" si="1081"/>
        <v>76069.952000000005</v>
      </c>
      <c r="V331" s="115"/>
      <c r="W331" s="116">
        <f t="shared" si="1082"/>
        <v>0</v>
      </c>
      <c r="X331" s="115">
        <v>0</v>
      </c>
      <c r="Y331" s="116">
        <f t="shared" si="1083"/>
        <v>0</v>
      </c>
      <c r="Z331" s="116"/>
      <c r="AA331" s="116"/>
      <c r="AB331" s="115"/>
      <c r="AC331" s="116">
        <f t="shared" si="1084"/>
        <v>0</v>
      </c>
      <c r="AD331" s="115"/>
      <c r="AE331" s="116"/>
      <c r="AF331" s="115"/>
      <c r="AG331" s="116">
        <f t="shared" si="1085"/>
        <v>0</v>
      </c>
      <c r="AH331" s="115"/>
      <c r="AI331" s="116"/>
      <c r="AJ331" s="115">
        <v>0</v>
      </c>
      <c r="AK331" s="116">
        <f t="shared" si="1086"/>
        <v>0</v>
      </c>
      <c r="AL331" s="115"/>
      <c r="AM331" s="116">
        <f t="shared" si="1087"/>
        <v>0</v>
      </c>
      <c r="AN331" s="115"/>
      <c r="AO331" s="115">
        <f t="shared" si="1088"/>
        <v>0</v>
      </c>
      <c r="AP331" s="115">
        <v>32</v>
      </c>
      <c r="AQ331" s="116">
        <f t="shared" si="1089"/>
        <v>730271.53920000012</v>
      </c>
      <c r="AR331" s="123"/>
      <c r="AS331" s="116">
        <f t="shared" si="1090"/>
        <v>0</v>
      </c>
      <c r="AT331" s="115">
        <v>0</v>
      </c>
      <c r="AU331" s="122">
        <f t="shared" si="1091"/>
        <v>0</v>
      </c>
      <c r="AV331" s="115"/>
      <c r="AW331" s="116">
        <f t="shared" si="1072"/>
        <v>0</v>
      </c>
      <c r="AX331" s="115"/>
      <c r="AY331" s="115">
        <f t="shared" si="1073"/>
        <v>0</v>
      </c>
      <c r="AZ331" s="115"/>
      <c r="BA331" s="116">
        <f t="shared" si="1074"/>
        <v>0</v>
      </c>
      <c r="BB331" s="115">
        <v>0</v>
      </c>
      <c r="BC331" s="116">
        <f t="shared" si="1092"/>
        <v>0</v>
      </c>
      <c r="BD331" s="115">
        <v>0</v>
      </c>
      <c r="BE331" s="116">
        <f t="shared" si="1075"/>
        <v>0</v>
      </c>
      <c r="BF331" s="115">
        <v>0</v>
      </c>
      <c r="BG331" s="116"/>
      <c r="BH331" s="115"/>
      <c r="BI331" s="116">
        <f t="shared" si="1093"/>
        <v>0</v>
      </c>
      <c r="BJ331" s="115">
        <v>6</v>
      </c>
      <c r="BK331" s="116">
        <f t="shared" si="1094"/>
        <v>136925.9136</v>
      </c>
      <c r="BL331" s="115">
        <v>0</v>
      </c>
      <c r="BM331" s="116">
        <f t="shared" si="1095"/>
        <v>0</v>
      </c>
      <c r="BN331" s="115">
        <v>0</v>
      </c>
      <c r="BO331" s="116">
        <f t="shared" si="1096"/>
        <v>0</v>
      </c>
      <c r="BP331" s="115">
        <v>10</v>
      </c>
      <c r="BQ331" s="116">
        <f t="shared" si="1097"/>
        <v>228209.856</v>
      </c>
      <c r="BR331" s="115">
        <v>3</v>
      </c>
      <c r="BS331" s="116">
        <f t="shared" si="1098"/>
        <v>68462.9568</v>
      </c>
      <c r="BT331" s="115">
        <v>7</v>
      </c>
      <c r="BU331" s="116">
        <f t="shared" si="1099"/>
        <v>159746.89919999999</v>
      </c>
      <c r="BV331" s="115">
        <v>3</v>
      </c>
      <c r="BW331" s="124">
        <f t="shared" si="1100"/>
        <v>68462.9568</v>
      </c>
      <c r="BX331" s="115">
        <v>0</v>
      </c>
      <c r="BY331" s="116">
        <f t="shared" si="1101"/>
        <v>0</v>
      </c>
      <c r="BZ331" s="115">
        <v>0</v>
      </c>
      <c r="CA331" s="116">
        <f t="shared" si="1102"/>
        <v>0</v>
      </c>
      <c r="CB331" s="115">
        <v>0</v>
      </c>
      <c r="CC331" s="116">
        <f t="shared" si="1103"/>
        <v>0</v>
      </c>
      <c r="CD331" s="115">
        <v>0</v>
      </c>
      <c r="CE331" s="116">
        <f t="shared" si="1104"/>
        <v>0</v>
      </c>
      <c r="CF331" s="115"/>
      <c r="CG331" s="116">
        <f t="shared" si="1076"/>
        <v>0</v>
      </c>
      <c r="CH331" s="115"/>
      <c r="CI331" s="116">
        <f t="shared" si="1105"/>
        <v>0</v>
      </c>
      <c r="CJ331" s="115"/>
      <c r="CK331" s="116">
        <f t="shared" si="1106"/>
        <v>0</v>
      </c>
      <c r="CL331" s="115">
        <v>4</v>
      </c>
      <c r="CM331" s="116">
        <f t="shared" si="1107"/>
        <v>76069.952000000005</v>
      </c>
      <c r="CN331" s="115">
        <v>9</v>
      </c>
      <c r="CO331" s="116">
        <f t="shared" si="1108"/>
        <v>171157.39200000002</v>
      </c>
      <c r="CP331" s="115">
        <v>17</v>
      </c>
      <c r="CQ331" s="116">
        <f t="shared" si="1109"/>
        <v>323297.29599999997</v>
      </c>
      <c r="CR331" s="115">
        <v>22</v>
      </c>
      <c r="CS331" s="116">
        <f t="shared" si="1110"/>
        <v>502061.68320000009</v>
      </c>
      <c r="CT331" s="115">
        <v>15</v>
      </c>
      <c r="CU331" s="116">
        <f t="shared" si="1111"/>
        <v>342314.78400000004</v>
      </c>
      <c r="CV331" s="115">
        <v>0</v>
      </c>
      <c r="CW331" s="116">
        <f t="shared" si="1112"/>
        <v>0</v>
      </c>
      <c r="CX331" s="123"/>
      <c r="CY331" s="115">
        <f t="shared" si="1113"/>
        <v>0</v>
      </c>
      <c r="CZ331" s="115">
        <v>0</v>
      </c>
      <c r="DA331" s="124">
        <f t="shared" si="1077"/>
        <v>0</v>
      </c>
      <c r="DB331" s="115"/>
      <c r="DC331" s="116"/>
      <c r="DD331" s="125">
        <v>9</v>
      </c>
      <c r="DE331" s="115">
        <f t="shared" si="1114"/>
        <v>205388.87040000001</v>
      </c>
      <c r="DF331" s="115">
        <v>8</v>
      </c>
      <c r="DG331" s="116">
        <f t="shared" si="1115"/>
        <v>182567.88480000003</v>
      </c>
      <c r="DH331" s="115">
        <v>3</v>
      </c>
      <c r="DI331" s="116">
        <f t="shared" si="1116"/>
        <v>90876.424800000008</v>
      </c>
      <c r="DJ331" s="115">
        <v>8</v>
      </c>
      <c r="DK331" s="124">
        <f t="shared" si="1117"/>
        <v>279285.39520000003</v>
      </c>
      <c r="DL331" s="124"/>
      <c r="DM331" s="124"/>
      <c r="DN331" s="116">
        <f t="shared" si="1078"/>
        <v>284</v>
      </c>
      <c r="DO331" s="116">
        <f t="shared" si="1078"/>
        <v>5999338.2680000002</v>
      </c>
    </row>
    <row r="332" spans="1:119" s="37" customFormat="1" ht="30" customHeight="1" x14ac:dyDescent="0.25">
      <c r="A332" s="89"/>
      <c r="B332" s="109">
        <v>273</v>
      </c>
      <c r="C332" s="110" t="s">
        <v>751</v>
      </c>
      <c r="D332" s="152" t="s">
        <v>752</v>
      </c>
      <c r="E332" s="93">
        <v>24257</v>
      </c>
      <c r="F332" s="112">
        <v>0.74</v>
      </c>
      <c r="G332" s="131">
        <v>1</v>
      </c>
      <c r="H332" s="101"/>
      <c r="I332" s="101"/>
      <c r="J332" s="101"/>
      <c r="K332" s="65"/>
      <c r="L332" s="113">
        <v>1.4</v>
      </c>
      <c r="M332" s="113">
        <v>1.68</v>
      </c>
      <c r="N332" s="113">
        <v>2.23</v>
      </c>
      <c r="O332" s="114">
        <v>2.57</v>
      </c>
      <c r="P332" s="115">
        <v>8</v>
      </c>
      <c r="Q332" s="116">
        <f t="shared" si="1079"/>
        <v>201042.016</v>
      </c>
      <c r="R332" s="194">
        <v>30</v>
      </c>
      <c r="S332" s="115">
        <f t="shared" si="1080"/>
        <v>753907.55999999994</v>
      </c>
      <c r="T332" s="115">
        <v>1</v>
      </c>
      <c r="U332" s="116">
        <f t="shared" si="1081"/>
        <v>25130.252</v>
      </c>
      <c r="V332" s="115"/>
      <c r="W332" s="116">
        <f t="shared" si="1082"/>
        <v>0</v>
      </c>
      <c r="X332" s="115">
        <v>0</v>
      </c>
      <c r="Y332" s="116">
        <f t="shared" si="1083"/>
        <v>0</v>
      </c>
      <c r="Z332" s="116"/>
      <c r="AA332" s="116"/>
      <c r="AB332" s="115"/>
      <c r="AC332" s="116">
        <f t="shared" si="1084"/>
        <v>0</v>
      </c>
      <c r="AD332" s="115"/>
      <c r="AE332" s="116"/>
      <c r="AF332" s="115"/>
      <c r="AG332" s="116">
        <f t="shared" si="1085"/>
        <v>0</v>
      </c>
      <c r="AH332" s="115"/>
      <c r="AI332" s="116"/>
      <c r="AJ332" s="115">
        <v>0</v>
      </c>
      <c r="AK332" s="116">
        <f t="shared" si="1086"/>
        <v>0</v>
      </c>
      <c r="AL332" s="115"/>
      <c r="AM332" s="116">
        <f t="shared" si="1087"/>
        <v>0</v>
      </c>
      <c r="AN332" s="115"/>
      <c r="AO332" s="115">
        <f t="shared" si="1088"/>
        <v>0</v>
      </c>
      <c r="AP332" s="115">
        <v>20</v>
      </c>
      <c r="AQ332" s="116">
        <f t="shared" si="1089"/>
        <v>603126.04799999995</v>
      </c>
      <c r="AR332" s="123"/>
      <c r="AS332" s="116">
        <f t="shared" si="1090"/>
        <v>0</v>
      </c>
      <c r="AT332" s="115">
        <v>0</v>
      </c>
      <c r="AU332" s="122">
        <f t="shared" si="1091"/>
        <v>0</v>
      </c>
      <c r="AV332" s="115"/>
      <c r="AW332" s="116">
        <f t="shared" si="1072"/>
        <v>0</v>
      </c>
      <c r="AX332" s="115"/>
      <c r="AY332" s="115">
        <f t="shared" si="1073"/>
        <v>0</v>
      </c>
      <c r="AZ332" s="115"/>
      <c r="BA332" s="116">
        <f t="shared" si="1074"/>
        <v>0</v>
      </c>
      <c r="BB332" s="115">
        <v>0</v>
      </c>
      <c r="BC332" s="116">
        <f t="shared" si="1092"/>
        <v>0</v>
      </c>
      <c r="BD332" s="115">
        <v>0</v>
      </c>
      <c r="BE332" s="116">
        <f t="shared" si="1075"/>
        <v>0</v>
      </c>
      <c r="BF332" s="115">
        <v>0</v>
      </c>
      <c r="BG332" s="116"/>
      <c r="BH332" s="115"/>
      <c r="BI332" s="116">
        <f t="shared" si="1093"/>
        <v>0</v>
      </c>
      <c r="BJ332" s="115">
        <v>1</v>
      </c>
      <c r="BK332" s="116">
        <f t="shared" si="1094"/>
        <v>30156.3024</v>
      </c>
      <c r="BL332" s="115">
        <v>0</v>
      </c>
      <c r="BM332" s="116">
        <f t="shared" si="1095"/>
        <v>0</v>
      </c>
      <c r="BN332" s="115">
        <v>0</v>
      </c>
      <c r="BO332" s="116">
        <f t="shared" si="1096"/>
        <v>0</v>
      </c>
      <c r="BP332" s="115">
        <v>6</v>
      </c>
      <c r="BQ332" s="116">
        <f t="shared" si="1097"/>
        <v>180937.8144</v>
      </c>
      <c r="BR332" s="115">
        <v>8</v>
      </c>
      <c r="BS332" s="116">
        <f t="shared" si="1098"/>
        <v>241250.4192</v>
      </c>
      <c r="BT332" s="115">
        <v>8</v>
      </c>
      <c r="BU332" s="116">
        <f t="shared" si="1099"/>
        <v>241250.4192</v>
      </c>
      <c r="BV332" s="115">
        <v>5</v>
      </c>
      <c r="BW332" s="124">
        <f t="shared" si="1100"/>
        <v>150781.51199999999</v>
      </c>
      <c r="BX332" s="115">
        <v>0</v>
      </c>
      <c r="BY332" s="116">
        <f t="shared" si="1101"/>
        <v>0</v>
      </c>
      <c r="BZ332" s="115">
        <v>0</v>
      </c>
      <c r="CA332" s="116">
        <f t="shared" si="1102"/>
        <v>0</v>
      </c>
      <c r="CB332" s="115">
        <v>0</v>
      </c>
      <c r="CC332" s="116">
        <f t="shared" si="1103"/>
        <v>0</v>
      </c>
      <c r="CD332" s="115">
        <v>0</v>
      </c>
      <c r="CE332" s="116">
        <f t="shared" si="1104"/>
        <v>0</v>
      </c>
      <c r="CF332" s="115"/>
      <c r="CG332" s="116">
        <f t="shared" si="1076"/>
        <v>0</v>
      </c>
      <c r="CH332" s="115"/>
      <c r="CI332" s="116">
        <f t="shared" si="1105"/>
        <v>0</v>
      </c>
      <c r="CJ332" s="115"/>
      <c r="CK332" s="116">
        <f t="shared" si="1106"/>
        <v>0</v>
      </c>
      <c r="CL332" s="115">
        <v>5</v>
      </c>
      <c r="CM332" s="116">
        <f t="shared" si="1107"/>
        <v>125651.25999999998</v>
      </c>
      <c r="CN332" s="115">
        <v>2</v>
      </c>
      <c r="CO332" s="116">
        <f t="shared" si="1108"/>
        <v>50260.504000000001</v>
      </c>
      <c r="CP332" s="115">
        <v>9</v>
      </c>
      <c r="CQ332" s="116">
        <f t="shared" si="1109"/>
        <v>226172.26799999998</v>
      </c>
      <c r="CR332" s="115">
        <v>19</v>
      </c>
      <c r="CS332" s="116">
        <f t="shared" si="1110"/>
        <v>572969.74559999991</v>
      </c>
      <c r="CT332" s="115">
        <v>10</v>
      </c>
      <c r="CU332" s="116">
        <f t="shared" si="1111"/>
        <v>301563.02399999998</v>
      </c>
      <c r="CV332" s="115">
        <v>0</v>
      </c>
      <c r="CW332" s="116">
        <f t="shared" si="1112"/>
        <v>0</v>
      </c>
      <c r="CX332" s="123"/>
      <c r="CY332" s="115">
        <f t="shared" si="1113"/>
        <v>0</v>
      </c>
      <c r="CZ332" s="115">
        <v>0</v>
      </c>
      <c r="DA332" s="124">
        <f t="shared" si="1077"/>
        <v>0</v>
      </c>
      <c r="DB332" s="115">
        <v>0</v>
      </c>
      <c r="DC332" s="116"/>
      <c r="DD332" s="125">
        <v>1</v>
      </c>
      <c r="DE332" s="115">
        <f t="shared" si="1114"/>
        <v>30156.3024</v>
      </c>
      <c r="DF332" s="115">
        <v>4</v>
      </c>
      <c r="DG332" s="116">
        <f t="shared" si="1115"/>
        <v>120625.2096</v>
      </c>
      <c r="DH332" s="115">
        <v>3</v>
      </c>
      <c r="DI332" s="116">
        <f t="shared" si="1116"/>
        <v>120086.70420000001</v>
      </c>
      <c r="DJ332" s="115">
        <v>5</v>
      </c>
      <c r="DK332" s="124">
        <f t="shared" si="1117"/>
        <v>230659.81299999997</v>
      </c>
      <c r="DL332" s="124"/>
      <c r="DM332" s="124"/>
      <c r="DN332" s="116">
        <f t="shared" si="1078"/>
        <v>145</v>
      </c>
      <c r="DO332" s="116">
        <f t="shared" si="1078"/>
        <v>4205727.1739999996</v>
      </c>
    </row>
    <row r="333" spans="1:119" s="37" customFormat="1" ht="30" customHeight="1" x14ac:dyDescent="0.25">
      <c r="A333" s="89"/>
      <c r="B333" s="109">
        <v>274</v>
      </c>
      <c r="C333" s="110" t="s">
        <v>753</v>
      </c>
      <c r="D333" s="152" t="s">
        <v>754</v>
      </c>
      <c r="E333" s="93">
        <v>24257</v>
      </c>
      <c r="F333" s="112">
        <v>1.44</v>
      </c>
      <c r="G333" s="131">
        <v>1</v>
      </c>
      <c r="H333" s="101"/>
      <c r="I333" s="101"/>
      <c r="J333" s="101"/>
      <c r="K333" s="65"/>
      <c r="L333" s="113">
        <v>1.4</v>
      </c>
      <c r="M333" s="113">
        <v>1.68</v>
      </c>
      <c r="N333" s="113">
        <v>2.23</v>
      </c>
      <c r="O333" s="114">
        <v>2.57</v>
      </c>
      <c r="P333" s="115">
        <v>288</v>
      </c>
      <c r="Q333" s="116">
        <f t="shared" si="1071"/>
        <v>15492189.081599997</v>
      </c>
      <c r="R333" s="194">
        <v>509</v>
      </c>
      <c r="S333" s="115">
        <f t="shared" ref="S333:S338" si="1118">(R333*$E333*$F333*$G333*$L333*$S$13)</f>
        <v>27380292.5088</v>
      </c>
      <c r="T333" s="115">
        <v>312</v>
      </c>
      <c r="U333" s="116">
        <f t="shared" ref="U333:U338" si="1119">(T333*$E333*$F333*$G333*$L333*$U$13)</f>
        <v>18781931.960063998</v>
      </c>
      <c r="V333" s="115"/>
      <c r="W333" s="116">
        <f t="shared" ref="W333:W338" si="1120">(V333*$E333*$F333*$G333*$L333*$W$13)</f>
        <v>0</v>
      </c>
      <c r="X333" s="115">
        <v>0</v>
      </c>
      <c r="Y333" s="116">
        <f t="shared" ref="Y333:Y338" si="1121">(X333*$E333*$F333*$G333*$L333*$Y$13)</f>
        <v>0</v>
      </c>
      <c r="Z333" s="116"/>
      <c r="AA333" s="116"/>
      <c r="AB333" s="115"/>
      <c r="AC333" s="116">
        <f t="shared" ref="AC333:AC338" si="1122">(AB333*$E333*$F333*$G333*$L333*$AC$13)</f>
        <v>0</v>
      </c>
      <c r="AD333" s="115"/>
      <c r="AE333" s="116"/>
      <c r="AF333" s="115">
        <v>6</v>
      </c>
      <c r="AG333" s="116">
        <f t="shared" ref="AG333:AG338" si="1123">(AF333*$E333*$F333*$G333*$L333*$AG$13)</f>
        <v>322753.93919999996</v>
      </c>
      <c r="AH333" s="115"/>
      <c r="AI333" s="116"/>
      <c r="AJ333" s="115">
        <v>1</v>
      </c>
      <c r="AK333" s="116">
        <f t="shared" ref="AK333:AK338" si="1124">(AJ333*$E333*$F333*$G333*$L333*$AK$13)</f>
        <v>53792.323200000006</v>
      </c>
      <c r="AL333" s="115">
        <v>3</v>
      </c>
      <c r="AM333" s="116">
        <f t="shared" ref="AM333:AM338" si="1125">(AL333*$E333*$F333*$G333*$L333*$AM$13)</f>
        <v>161376.96959999998</v>
      </c>
      <c r="AN333" s="115">
        <v>2</v>
      </c>
      <c r="AO333" s="115">
        <f t="shared" ref="AO333:AO338" si="1126">(AN333*$E333*$F333*$G333*$L333*$AO$13)</f>
        <v>107584.64640000001</v>
      </c>
      <c r="AP333" s="115">
        <v>190</v>
      </c>
      <c r="AQ333" s="116">
        <f t="shared" ref="AQ333:AQ338" si="1127">(AP333*$E333*$F333*$G333*$M333*$AQ$13)</f>
        <v>12264649.689600002</v>
      </c>
      <c r="AR333" s="123">
        <v>1</v>
      </c>
      <c r="AS333" s="116">
        <f t="shared" ref="AS333:AS338" si="1128">(AR333*$E333*$F333*$G333*$M333*$AS$13)</f>
        <v>82155.548160000006</v>
      </c>
      <c r="AT333" s="115">
        <v>2</v>
      </c>
      <c r="AU333" s="122">
        <f t="shared" ref="AU333:AU338" si="1129">(AT333*$E333*$F333*$G333*$M333*$AU$13)</f>
        <v>129101.57568000002</v>
      </c>
      <c r="AV333" s="115"/>
      <c r="AW333" s="116">
        <f t="shared" si="1072"/>
        <v>0</v>
      </c>
      <c r="AX333" s="115"/>
      <c r="AY333" s="115">
        <f t="shared" si="1073"/>
        <v>0</v>
      </c>
      <c r="AZ333" s="115"/>
      <c r="BA333" s="116">
        <f t="shared" si="1074"/>
        <v>0</v>
      </c>
      <c r="BB333" s="115">
        <v>0</v>
      </c>
      <c r="BC333" s="116">
        <f t="shared" ref="BC333:BC338" si="1130">(BB333*$E333*$F333*$G333*$L333*$BC$13)</f>
        <v>0</v>
      </c>
      <c r="BD333" s="115">
        <v>0</v>
      </c>
      <c r="BE333" s="116">
        <f t="shared" si="1075"/>
        <v>0</v>
      </c>
      <c r="BF333" s="115">
        <v>0</v>
      </c>
      <c r="BG333" s="116">
        <f t="shared" ref="BG333:BG338" si="1131">(BF333*$E333*$F333*$G333*$L333*$BG$13)</f>
        <v>0</v>
      </c>
      <c r="BH333" s="115"/>
      <c r="BI333" s="116">
        <f t="shared" ref="BI333:BI338" si="1132">(BH333*$E333*$F333*$G333*$L333*$BI$13)</f>
        <v>0</v>
      </c>
      <c r="BJ333" s="115">
        <v>26</v>
      </c>
      <c r="BK333" s="116">
        <f t="shared" ref="BK333:BK338" si="1133">(BJ333*$E333*$F333*$G333*$M333*$BK$13)</f>
        <v>1678320.4838399999</v>
      </c>
      <c r="BL333" s="115">
        <v>0</v>
      </c>
      <c r="BM333" s="116">
        <f t="shared" ref="BM333:BM338" si="1134">(BL333*$E333*$F333*$G333*$M333*$BM$13)</f>
        <v>0</v>
      </c>
      <c r="BN333" s="115">
        <v>0</v>
      </c>
      <c r="BO333" s="116">
        <f t="shared" ref="BO333:BO338" si="1135">(BN333*$E333*$F333*$G333*$M333*$BO$13)</f>
        <v>0</v>
      </c>
      <c r="BP333" s="115">
        <v>16</v>
      </c>
      <c r="BQ333" s="116">
        <f t="shared" ref="BQ333:BQ338" si="1136">(BP333*$E333*$F333*$G333*$M333*$BQ$13)</f>
        <v>938920.55040000007</v>
      </c>
      <c r="BR333" s="115"/>
      <c r="BS333" s="116">
        <f t="shared" ref="BS333:BS338" si="1137">(BR333*$E333*$F333*$G333*$M333*$BS$13)</f>
        <v>0</v>
      </c>
      <c r="BT333" s="115">
        <v>10</v>
      </c>
      <c r="BU333" s="116">
        <f t="shared" ref="BU333:BU338" si="1138">(BT333*$E333*$F333*$G333*$M333*$BU$13)</f>
        <v>704190.41279999993</v>
      </c>
      <c r="BV333" s="115">
        <v>20</v>
      </c>
      <c r="BW333" s="124">
        <f t="shared" ref="BW333:BW338" si="1139">(BV333*$E333*$F333*$G333*$M333*$BW$13)</f>
        <v>1408380.8255999999</v>
      </c>
      <c r="BX333" s="115">
        <v>0</v>
      </c>
      <c r="BY333" s="116">
        <f t="shared" ref="BY333:BY338" si="1140">(BX333*$E333*$F333*$G333*$L333*$BY$13)</f>
        <v>0</v>
      </c>
      <c r="BZ333" s="115">
        <v>0</v>
      </c>
      <c r="CA333" s="116">
        <f t="shared" ref="CA333:CA338" si="1141">(BZ333*$E333*$F333*$G333*$L333*$CA$13)</f>
        <v>0</v>
      </c>
      <c r="CB333" s="115">
        <v>0</v>
      </c>
      <c r="CC333" s="116">
        <f t="shared" ref="CC333:CC338" si="1142">(CB333*$E333*$F333*$G333*$L333*$CC$13)</f>
        <v>0</v>
      </c>
      <c r="CD333" s="115">
        <v>5</v>
      </c>
      <c r="CE333" s="116">
        <f t="shared" ref="CE333:CE338" si="1143">(CD333*$E333*$F333*$G333*$M333*$CE$13)</f>
        <v>293412.67199999996</v>
      </c>
      <c r="CF333" s="115"/>
      <c r="CG333" s="116">
        <f t="shared" si="1076"/>
        <v>0</v>
      </c>
      <c r="CH333" s="115"/>
      <c r="CI333" s="116">
        <f t="shared" ref="CI333:CI338" si="1144">(CH333*$E333*$F333*$G333*$L333*$CI$13)</f>
        <v>0</v>
      </c>
      <c r="CJ333" s="115"/>
      <c r="CK333" s="116">
        <f t="shared" ref="CK333:CK338" si="1145">(CJ333*$E333*$F333*$G333*$L333*$CK$13)</f>
        <v>0</v>
      </c>
      <c r="CL333" s="115">
        <v>6</v>
      </c>
      <c r="CM333" s="116">
        <f t="shared" ref="CM333:CM338" si="1146">(CL333*$E333*$F333*$G333*$L333*$CM$13)</f>
        <v>293412.67199999996</v>
      </c>
      <c r="CN333" s="115">
        <v>8</v>
      </c>
      <c r="CO333" s="116">
        <f t="shared" ref="CO333:CO338" si="1147">(CN333*$E333*$F333*$G333*$L333*$CO$13)</f>
        <v>352095.20640000002</v>
      </c>
      <c r="CP333" s="115">
        <v>20</v>
      </c>
      <c r="CQ333" s="116">
        <f t="shared" ref="CQ333:CQ338" si="1148">(CP333*$E333*$F333*$G333*$L333*$CQ$13)</f>
        <v>978042.23999999987</v>
      </c>
      <c r="CR333" s="115">
        <v>62</v>
      </c>
      <c r="CS333" s="116">
        <f t="shared" ref="CS333:CS338" si="1149">(CR333*$E333*$F333*$G333*$M333*$CS$13)</f>
        <v>3638317.1327999998</v>
      </c>
      <c r="CT333" s="115">
        <v>5</v>
      </c>
      <c r="CU333" s="116">
        <f t="shared" ref="CU333:CU338" si="1150">(CT333*$E333*$F333*$G333*$M333*$CU$13)</f>
        <v>293412.67199999996</v>
      </c>
      <c r="CV333" s="115"/>
      <c r="CW333" s="116">
        <f t="shared" ref="CW333:CW338" si="1151">(CV333*$E333*$F333*$G333*$M333*$CW$13)</f>
        <v>0</v>
      </c>
      <c r="CX333" s="123"/>
      <c r="CY333" s="115">
        <f t="shared" ref="CY333:CY338" si="1152">(CX333*$E333*$F333*$G333*$M333*$CY$13)</f>
        <v>0</v>
      </c>
      <c r="CZ333" s="115">
        <v>0</v>
      </c>
      <c r="DA333" s="124">
        <f t="shared" si="1077"/>
        <v>0</v>
      </c>
      <c r="DB333" s="115"/>
      <c r="DC333" s="116">
        <f t="shared" ref="DC333:DC338" si="1153">(DB333*$E333*$F333*$G333*$M333*$DC$13)</f>
        <v>0</v>
      </c>
      <c r="DD333" s="125">
        <v>1</v>
      </c>
      <c r="DE333" s="115">
        <f t="shared" ref="DE333:DE338" si="1154">(DD333*$E333*$F333*$G333*$M333*$DE$13)</f>
        <v>58682.534400000004</v>
      </c>
      <c r="DF333" s="115">
        <v>8</v>
      </c>
      <c r="DG333" s="116">
        <f t="shared" ref="DG333:DG338" si="1155">(DF333*$E333*$F333*$G333*$M333*$DG$13)</f>
        <v>469460.27520000003</v>
      </c>
      <c r="DH333" s="115"/>
      <c r="DI333" s="116">
        <f t="shared" ref="DI333:DI338" si="1156">(DH333*$E333*$F333*$G333*$N333*$DI$13)</f>
        <v>0</v>
      </c>
      <c r="DJ333" s="115">
        <v>10</v>
      </c>
      <c r="DK333" s="124">
        <f t="shared" ref="DK333:DK338" si="1157">(DJ333*$E333*$F333*$G333*$O333*$DK$13)</f>
        <v>718162.44479999994</v>
      </c>
      <c r="DL333" s="124"/>
      <c r="DM333" s="124"/>
      <c r="DN333" s="116">
        <f t="shared" si="1078"/>
        <v>1511</v>
      </c>
      <c r="DO333" s="116">
        <f t="shared" si="1078"/>
        <v>86600638.364544019</v>
      </c>
    </row>
    <row r="334" spans="1:119" s="37" customFormat="1" ht="30" customHeight="1" x14ac:dyDescent="0.25">
      <c r="A334" s="89"/>
      <c r="B334" s="109">
        <v>275</v>
      </c>
      <c r="C334" s="110" t="s">
        <v>755</v>
      </c>
      <c r="D334" s="152" t="s">
        <v>756</v>
      </c>
      <c r="E334" s="93">
        <v>24257</v>
      </c>
      <c r="F334" s="112">
        <v>7.07</v>
      </c>
      <c r="G334" s="195">
        <v>0.8</v>
      </c>
      <c r="H334" s="191"/>
      <c r="I334" s="191"/>
      <c r="J334" s="191"/>
      <c r="K334" s="65"/>
      <c r="L334" s="113">
        <v>1.4</v>
      </c>
      <c r="M334" s="113">
        <v>1.68</v>
      </c>
      <c r="N334" s="113">
        <v>2.23</v>
      </c>
      <c r="O334" s="114">
        <v>2.57</v>
      </c>
      <c r="P334" s="115">
        <v>19</v>
      </c>
      <c r="Q334" s="116">
        <f t="shared" si="1071"/>
        <v>4014401.5419200002</v>
      </c>
      <c r="R334" s="194">
        <v>110</v>
      </c>
      <c r="S334" s="115">
        <f t="shared" si="1118"/>
        <v>23241272.084800005</v>
      </c>
      <c r="T334" s="115">
        <v>0</v>
      </c>
      <c r="U334" s="116">
        <f t="shared" si="1119"/>
        <v>0</v>
      </c>
      <c r="V334" s="115"/>
      <c r="W334" s="116">
        <f t="shared" si="1120"/>
        <v>0</v>
      </c>
      <c r="X334" s="115">
        <v>0</v>
      </c>
      <c r="Y334" s="116">
        <f t="shared" si="1121"/>
        <v>0</v>
      </c>
      <c r="Z334" s="116"/>
      <c r="AA334" s="116"/>
      <c r="AB334" s="115"/>
      <c r="AC334" s="116">
        <f t="shared" si="1122"/>
        <v>0</v>
      </c>
      <c r="AD334" s="115"/>
      <c r="AE334" s="116"/>
      <c r="AF334" s="115"/>
      <c r="AG334" s="116">
        <f t="shared" si="1123"/>
        <v>0</v>
      </c>
      <c r="AH334" s="115"/>
      <c r="AI334" s="116"/>
      <c r="AJ334" s="115">
        <v>0</v>
      </c>
      <c r="AK334" s="116">
        <f t="shared" si="1124"/>
        <v>0</v>
      </c>
      <c r="AL334" s="115"/>
      <c r="AM334" s="116">
        <f t="shared" si="1125"/>
        <v>0</v>
      </c>
      <c r="AN334" s="115">
        <v>0</v>
      </c>
      <c r="AO334" s="115">
        <f t="shared" si="1126"/>
        <v>0</v>
      </c>
      <c r="AP334" s="115">
        <v>12</v>
      </c>
      <c r="AQ334" s="116">
        <f t="shared" si="1127"/>
        <v>3042493.8001920003</v>
      </c>
      <c r="AR334" s="123"/>
      <c r="AS334" s="116">
        <f t="shared" si="1128"/>
        <v>0</v>
      </c>
      <c r="AT334" s="115">
        <v>0</v>
      </c>
      <c r="AU334" s="122">
        <f t="shared" si="1129"/>
        <v>0</v>
      </c>
      <c r="AV334" s="115"/>
      <c r="AW334" s="116">
        <f t="shared" si="1072"/>
        <v>0</v>
      </c>
      <c r="AX334" s="115">
        <v>0</v>
      </c>
      <c r="AY334" s="115">
        <f t="shared" si="1073"/>
        <v>0</v>
      </c>
      <c r="AZ334" s="115"/>
      <c r="BA334" s="116">
        <f t="shared" si="1074"/>
        <v>0</v>
      </c>
      <c r="BB334" s="115">
        <v>0</v>
      </c>
      <c r="BC334" s="116">
        <f t="shared" si="1130"/>
        <v>0</v>
      </c>
      <c r="BD334" s="115">
        <v>0</v>
      </c>
      <c r="BE334" s="116">
        <f t="shared" si="1075"/>
        <v>0</v>
      </c>
      <c r="BF334" s="115">
        <v>0</v>
      </c>
      <c r="BG334" s="116">
        <f t="shared" si="1131"/>
        <v>0</v>
      </c>
      <c r="BH334" s="115"/>
      <c r="BI334" s="116">
        <f t="shared" si="1132"/>
        <v>0</v>
      </c>
      <c r="BJ334" s="115">
        <v>0</v>
      </c>
      <c r="BK334" s="116">
        <f t="shared" si="1133"/>
        <v>0</v>
      </c>
      <c r="BL334" s="115">
        <v>0</v>
      </c>
      <c r="BM334" s="116">
        <f t="shared" si="1134"/>
        <v>0</v>
      </c>
      <c r="BN334" s="115">
        <v>0</v>
      </c>
      <c r="BO334" s="116">
        <f t="shared" si="1135"/>
        <v>0</v>
      </c>
      <c r="BP334" s="115">
        <v>0</v>
      </c>
      <c r="BQ334" s="116">
        <f t="shared" si="1136"/>
        <v>0</v>
      </c>
      <c r="BR334" s="115"/>
      <c r="BS334" s="116">
        <f t="shared" si="1137"/>
        <v>0</v>
      </c>
      <c r="BT334" s="115"/>
      <c r="BU334" s="116">
        <f t="shared" si="1138"/>
        <v>0</v>
      </c>
      <c r="BV334" s="115">
        <v>0</v>
      </c>
      <c r="BW334" s="124">
        <f t="shared" si="1139"/>
        <v>0</v>
      </c>
      <c r="BX334" s="115">
        <v>0</v>
      </c>
      <c r="BY334" s="116">
        <f t="shared" si="1140"/>
        <v>0</v>
      </c>
      <c r="BZ334" s="115">
        <v>0</v>
      </c>
      <c r="CA334" s="116">
        <f t="shared" si="1141"/>
        <v>0</v>
      </c>
      <c r="CB334" s="115">
        <v>0</v>
      </c>
      <c r="CC334" s="116">
        <f t="shared" si="1142"/>
        <v>0</v>
      </c>
      <c r="CD334" s="115">
        <v>0</v>
      </c>
      <c r="CE334" s="116">
        <f t="shared" si="1143"/>
        <v>0</v>
      </c>
      <c r="CF334" s="115"/>
      <c r="CG334" s="116">
        <f t="shared" si="1076"/>
        <v>0</v>
      </c>
      <c r="CH334" s="115"/>
      <c r="CI334" s="116">
        <f t="shared" si="1144"/>
        <v>0</v>
      </c>
      <c r="CJ334" s="115"/>
      <c r="CK334" s="116">
        <f t="shared" si="1145"/>
        <v>0</v>
      </c>
      <c r="CL334" s="115">
        <v>0</v>
      </c>
      <c r="CM334" s="116">
        <f t="shared" si="1146"/>
        <v>0</v>
      </c>
      <c r="CN334" s="115">
        <v>0</v>
      </c>
      <c r="CO334" s="116">
        <f t="shared" si="1147"/>
        <v>0</v>
      </c>
      <c r="CP334" s="115">
        <v>0</v>
      </c>
      <c r="CQ334" s="116">
        <f t="shared" si="1148"/>
        <v>0</v>
      </c>
      <c r="CR334" s="115">
        <v>0</v>
      </c>
      <c r="CS334" s="116">
        <f t="shared" si="1149"/>
        <v>0</v>
      </c>
      <c r="CT334" s="115">
        <v>1</v>
      </c>
      <c r="CU334" s="116">
        <f t="shared" si="1150"/>
        <v>230491.95456000004</v>
      </c>
      <c r="CV334" s="115">
        <v>0</v>
      </c>
      <c r="CW334" s="116">
        <f t="shared" si="1151"/>
        <v>0</v>
      </c>
      <c r="CX334" s="123"/>
      <c r="CY334" s="115">
        <f t="shared" si="1152"/>
        <v>0</v>
      </c>
      <c r="CZ334" s="115">
        <v>0</v>
      </c>
      <c r="DA334" s="124">
        <f t="shared" si="1077"/>
        <v>0</v>
      </c>
      <c r="DB334" s="115">
        <v>0</v>
      </c>
      <c r="DC334" s="116">
        <f t="shared" si="1153"/>
        <v>0</v>
      </c>
      <c r="DD334" s="125"/>
      <c r="DE334" s="115">
        <f t="shared" si="1154"/>
        <v>0</v>
      </c>
      <c r="DF334" s="115">
        <v>0</v>
      </c>
      <c r="DG334" s="116">
        <f t="shared" si="1155"/>
        <v>0</v>
      </c>
      <c r="DH334" s="115"/>
      <c r="DI334" s="116">
        <f t="shared" si="1156"/>
        <v>0</v>
      </c>
      <c r="DJ334" s="115"/>
      <c r="DK334" s="124">
        <f t="shared" si="1157"/>
        <v>0</v>
      </c>
      <c r="DL334" s="124"/>
      <c r="DM334" s="124"/>
      <c r="DN334" s="116">
        <f t="shared" si="1078"/>
        <v>142</v>
      </c>
      <c r="DO334" s="116">
        <f t="shared" si="1078"/>
        <v>30528659.381472003</v>
      </c>
    </row>
    <row r="335" spans="1:119" s="37" customFormat="1" ht="26.25" customHeight="1" x14ac:dyDescent="0.25">
      <c r="A335" s="89"/>
      <c r="B335" s="109">
        <v>276</v>
      </c>
      <c r="C335" s="110" t="s">
        <v>757</v>
      </c>
      <c r="D335" s="152" t="s">
        <v>758</v>
      </c>
      <c r="E335" s="93">
        <v>24257</v>
      </c>
      <c r="F335" s="112">
        <v>4.46</v>
      </c>
      <c r="G335" s="195">
        <v>0.8</v>
      </c>
      <c r="H335" s="191"/>
      <c r="I335" s="191"/>
      <c r="J335" s="191"/>
      <c r="K335" s="65"/>
      <c r="L335" s="113">
        <v>1.4</v>
      </c>
      <c r="M335" s="113">
        <v>1.68</v>
      </c>
      <c r="N335" s="113">
        <v>2.23</v>
      </c>
      <c r="O335" s="114">
        <v>2.57</v>
      </c>
      <c r="P335" s="115">
        <v>40</v>
      </c>
      <c r="Q335" s="116">
        <f>(P335*$E335*$F335*$G335*$L335*$Q$13)</f>
        <v>5331416.9216</v>
      </c>
      <c r="R335" s="194">
        <v>320</v>
      </c>
      <c r="S335" s="115">
        <f t="shared" si="1118"/>
        <v>42651335.3728</v>
      </c>
      <c r="T335" s="115">
        <v>0</v>
      </c>
      <c r="U335" s="116">
        <f t="shared" si="1119"/>
        <v>0</v>
      </c>
      <c r="V335" s="115"/>
      <c r="W335" s="116">
        <f t="shared" si="1120"/>
        <v>0</v>
      </c>
      <c r="X335" s="115">
        <v>0</v>
      </c>
      <c r="Y335" s="116">
        <f t="shared" si="1121"/>
        <v>0</v>
      </c>
      <c r="Z335" s="116"/>
      <c r="AA335" s="116"/>
      <c r="AB335" s="115"/>
      <c r="AC335" s="116">
        <f t="shared" si="1122"/>
        <v>0</v>
      </c>
      <c r="AD335" s="115"/>
      <c r="AE335" s="116"/>
      <c r="AF335" s="115">
        <v>1</v>
      </c>
      <c r="AG335" s="116">
        <f t="shared" si="1123"/>
        <v>133285.42304000002</v>
      </c>
      <c r="AH335" s="115"/>
      <c r="AI335" s="116"/>
      <c r="AJ335" s="115">
        <v>0</v>
      </c>
      <c r="AK335" s="116">
        <f t="shared" si="1124"/>
        <v>0</v>
      </c>
      <c r="AL335" s="115"/>
      <c r="AM335" s="116">
        <f t="shared" si="1125"/>
        <v>0</v>
      </c>
      <c r="AN335" s="115">
        <v>0</v>
      </c>
      <c r="AO335" s="115">
        <f t="shared" si="1126"/>
        <v>0</v>
      </c>
      <c r="AP335" s="115">
        <v>0</v>
      </c>
      <c r="AQ335" s="116">
        <f t="shared" si="1127"/>
        <v>0</v>
      </c>
      <c r="AR335" s="123"/>
      <c r="AS335" s="116">
        <f t="shared" si="1128"/>
        <v>0</v>
      </c>
      <c r="AT335" s="115">
        <v>0</v>
      </c>
      <c r="AU335" s="122">
        <f t="shared" si="1129"/>
        <v>0</v>
      </c>
      <c r="AV335" s="115"/>
      <c r="AW335" s="116">
        <f t="shared" si="1072"/>
        <v>0</v>
      </c>
      <c r="AX335" s="115">
        <v>0</v>
      </c>
      <c r="AY335" s="115">
        <f t="shared" si="1073"/>
        <v>0</v>
      </c>
      <c r="AZ335" s="115"/>
      <c r="BA335" s="116">
        <f t="shared" si="1074"/>
        <v>0</v>
      </c>
      <c r="BB335" s="115"/>
      <c r="BC335" s="116">
        <f t="shared" si="1130"/>
        <v>0</v>
      </c>
      <c r="BD335" s="115"/>
      <c r="BE335" s="116">
        <f t="shared" si="1075"/>
        <v>0</v>
      </c>
      <c r="BF335" s="115"/>
      <c r="BG335" s="116">
        <f t="shared" si="1131"/>
        <v>0</v>
      </c>
      <c r="BH335" s="115"/>
      <c r="BI335" s="116">
        <f t="shared" si="1132"/>
        <v>0</v>
      </c>
      <c r="BJ335" s="115">
        <v>0</v>
      </c>
      <c r="BK335" s="116">
        <f t="shared" si="1133"/>
        <v>0</v>
      </c>
      <c r="BL335" s="115"/>
      <c r="BM335" s="116">
        <f t="shared" si="1134"/>
        <v>0</v>
      </c>
      <c r="BN335" s="115"/>
      <c r="BO335" s="116">
        <f t="shared" si="1135"/>
        <v>0</v>
      </c>
      <c r="BP335" s="115">
        <v>0</v>
      </c>
      <c r="BQ335" s="116">
        <f t="shared" si="1136"/>
        <v>0</v>
      </c>
      <c r="BR335" s="115"/>
      <c r="BS335" s="116">
        <f t="shared" si="1137"/>
        <v>0</v>
      </c>
      <c r="BT335" s="115">
        <v>0</v>
      </c>
      <c r="BU335" s="116">
        <f t="shared" si="1138"/>
        <v>0</v>
      </c>
      <c r="BV335" s="115">
        <v>0</v>
      </c>
      <c r="BW335" s="124">
        <f t="shared" si="1139"/>
        <v>0</v>
      </c>
      <c r="BX335" s="115"/>
      <c r="BY335" s="116">
        <f t="shared" si="1140"/>
        <v>0</v>
      </c>
      <c r="BZ335" s="115"/>
      <c r="CA335" s="116">
        <f t="shared" si="1141"/>
        <v>0</v>
      </c>
      <c r="CB335" s="115"/>
      <c r="CC335" s="116">
        <f t="shared" si="1142"/>
        <v>0</v>
      </c>
      <c r="CD335" s="115">
        <v>0</v>
      </c>
      <c r="CE335" s="116">
        <f t="shared" si="1143"/>
        <v>0</v>
      </c>
      <c r="CF335" s="115"/>
      <c r="CG335" s="116">
        <f t="shared" si="1076"/>
        <v>0</v>
      </c>
      <c r="CH335" s="115"/>
      <c r="CI335" s="116">
        <f t="shared" si="1144"/>
        <v>0</v>
      </c>
      <c r="CJ335" s="115"/>
      <c r="CK335" s="116">
        <f t="shared" si="1145"/>
        <v>0</v>
      </c>
      <c r="CL335" s="115">
        <v>0</v>
      </c>
      <c r="CM335" s="116">
        <f t="shared" si="1146"/>
        <v>0</v>
      </c>
      <c r="CN335" s="115">
        <v>0</v>
      </c>
      <c r="CO335" s="116">
        <f t="shared" si="1147"/>
        <v>0</v>
      </c>
      <c r="CP335" s="115">
        <v>0</v>
      </c>
      <c r="CQ335" s="116">
        <f t="shared" si="1148"/>
        <v>0</v>
      </c>
      <c r="CR335" s="115">
        <v>0</v>
      </c>
      <c r="CS335" s="116">
        <f t="shared" si="1149"/>
        <v>0</v>
      </c>
      <c r="CT335" s="115">
        <v>0</v>
      </c>
      <c r="CU335" s="116">
        <f t="shared" si="1150"/>
        <v>0</v>
      </c>
      <c r="CV335" s="115"/>
      <c r="CW335" s="116">
        <f t="shared" si="1151"/>
        <v>0</v>
      </c>
      <c r="CX335" s="123"/>
      <c r="CY335" s="115">
        <f t="shared" si="1152"/>
        <v>0</v>
      </c>
      <c r="CZ335" s="115"/>
      <c r="DA335" s="124">
        <f t="shared" si="1077"/>
        <v>0</v>
      </c>
      <c r="DB335" s="115">
        <v>0</v>
      </c>
      <c r="DC335" s="116">
        <f t="shared" si="1153"/>
        <v>0</v>
      </c>
      <c r="DD335" s="125"/>
      <c r="DE335" s="115">
        <f t="shared" si="1154"/>
        <v>0</v>
      </c>
      <c r="DF335" s="115">
        <v>0</v>
      </c>
      <c r="DG335" s="116">
        <f t="shared" si="1155"/>
        <v>0</v>
      </c>
      <c r="DH335" s="115"/>
      <c r="DI335" s="116">
        <f t="shared" si="1156"/>
        <v>0</v>
      </c>
      <c r="DJ335" s="115"/>
      <c r="DK335" s="124">
        <f t="shared" si="1157"/>
        <v>0</v>
      </c>
      <c r="DL335" s="124"/>
      <c r="DM335" s="124"/>
      <c r="DN335" s="116">
        <f t="shared" si="1078"/>
        <v>361</v>
      </c>
      <c r="DO335" s="116">
        <f t="shared" si="1078"/>
        <v>48116037.717440002</v>
      </c>
    </row>
    <row r="336" spans="1:119" s="37" customFormat="1" ht="30" customHeight="1" x14ac:dyDescent="0.25">
      <c r="A336" s="89"/>
      <c r="B336" s="109">
        <v>277</v>
      </c>
      <c r="C336" s="110" t="s">
        <v>759</v>
      </c>
      <c r="D336" s="152" t="s">
        <v>760</v>
      </c>
      <c r="E336" s="93">
        <v>24257</v>
      </c>
      <c r="F336" s="112">
        <v>0.79</v>
      </c>
      <c r="G336" s="131">
        <v>1</v>
      </c>
      <c r="H336" s="101"/>
      <c r="I336" s="101"/>
      <c r="J336" s="101"/>
      <c r="K336" s="65"/>
      <c r="L336" s="113">
        <v>1.4</v>
      </c>
      <c r="M336" s="113">
        <v>1.68</v>
      </c>
      <c r="N336" s="113">
        <v>2.23</v>
      </c>
      <c r="O336" s="114">
        <v>2.57</v>
      </c>
      <c r="P336" s="115">
        <v>75</v>
      </c>
      <c r="Q336" s="116">
        <f t="shared" si="1071"/>
        <v>2213329.9649999999</v>
      </c>
      <c r="R336" s="194">
        <v>90</v>
      </c>
      <c r="S336" s="115">
        <f t="shared" si="1118"/>
        <v>2655995.9580000006</v>
      </c>
      <c r="T336" s="115">
        <v>59</v>
      </c>
      <c r="U336" s="116">
        <f t="shared" si="1119"/>
        <v>1948508.3882180001</v>
      </c>
      <c r="V336" s="115"/>
      <c r="W336" s="116">
        <f t="shared" si="1120"/>
        <v>0</v>
      </c>
      <c r="X336" s="115"/>
      <c r="Y336" s="116">
        <f t="shared" si="1121"/>
        <v>0</v>
      </c>
      <c r="Z336" s="116"/>
      <c r="AA336" s="116"/>
      <c r="AB336" s="115"/>
      <c r="AC336" s="116">
        <f t="shared" si="1122"/>
        <v>0</v>
      </c>
      <c r="AD336" s="115"/>
      <c r="AE336" s="116"/>
      <c r="AF336" s="115">
        <v>38</v>
      </c>
      <c r="AG336" s="116">
        <f t="shared" si="1123"/>
        <v>1121420.5156</v>
      </c>
      <c r="AH336" s="115"/>
      <c r="AI336" s="116"/>
      <c r="AJ336" s="115">
        <v>31</v>
      </c>
      <c r="AK336" s="116">
        <f t="shared" si="1124"/>
        <v>914843.05220000003</v>
      </c>
      <c r="AL336" s="115"/>
      <c r="AM336" s="116">
        <f t="shared" si="1125"/>
        <v>0</v>
      </c>
      <c r="AN336" s="115">
        <v>5</v>
      </c>
      <c r="AO336" s="115">
        <f t="shared" si="1126"/>
        <v>147555.33100000001</v>
      </c>
      <c r="AP336" s="115">
        <v>180</v>
      </c>
      <c r="AQ336" s="116">
        <f t="shared" si="1127"/>
        <v>6374390.2992000012</v>
      </c>
      <c r="AR336" s="123">
        <v>0</v>
      </c>
      <c r="AS336" s="116">
        <f t="shared" si="1128"/>
        <v>0</v>
      </c>
      <c r="AT336" s="115">
        <v>2</v>
      </c>
      <c r="AU336" s="122">
        <f t="shared" si="1129"/>
        <v>70826.558880000011</v>
      </c>
      <c r="AV336" s="115"/>
      <c r="AW336" s="116">
        <f t="shared" si="1072"/>
        <v>0</v>
      </c>
      <c r="AX336" s="115"/>
      <c r="AY336" s="115">
        <f t="shared" si="1073"/>
        <v>0</v>
      </c>
      <c r="AZ336" s="115"/>
      <c r="BA336" s="116">
        <f t="shared" si="1074"/>
        <v>0</v>
      </c>
      <c r="BB336" s="115">
        <v>0</v>
      </c>
      <c r="BC336" s="116">
        <f t="shared" si="1130"/>
        <v>0</v>
      </c>
      <c r="BD336" s="115">
        <v>0</v>
      </c>
      <c r="BE336" s="116">
        <f t="shared" si="1075"/>
        <v>0</v>
      </c>
      <c r="BF336" s="115">
        <v>0</v>
      </c>
      <c r="BG336" s="116">
        <f t="shared" si="1131"/>
        <v>0</v>
      </c>
      <c r="BH336" s="115"/>
      <c r="BI336" s="116">
        <f t="shared" si="1132"/>
        <v>0</v>
      </c>
      <c r="BJ336" s="115">
        <v>13</v>
      </c>
      <c r="BK336" s="116">
        <f t="shared" si="1133"/>
        <v>460372.63272000005</v>
      </c>
      <c r="BL336" s="115">
        <v>0</v>
      </c>
      <c r="BM336" s="116">
        <f t="shared" si="1134"/>
        <v>0</v>
      </c>
      <c r="BN336" s="115">
        <v>0</v>
      </c>
      <c r="BO336" s="116">
        <f t="shared" si="1135"/>
        <v>0</v>
      </c>
      <c r="BP336" s="115">
        <v>10</v>
      </c>
      <c r="BQ336" s="116">
        <f t="shared" si="1136"/>
        <v>321938.90400000004</v>
      </c>
      <c r="BR336" s="115"/>
      <c r="BS336" s="116">
        <f t="shared" si="1137"/>
        <v>0</v>
      </c>
      <c r="BT336" s="115">
        <v>12</v>
      </c>
      <c r="BU336" s="116">
        <f t="shared" si="1138"/>
        <v>463592.02175999997</v>
      </c>
      <c r="BV336" s="115">
        <v>27</v>
      </c>
      <c r="BW336" s="124">
        <f t="shared" si="1139"/>
        <v>1043082.0489599999</v>
      </c>
      <c r="BX336" s="115">
        <v>0</v>
      </c>
      <c r="BY336" s="116">
        <f t="shared" si="1140"/>
        <v>0</v>
      </c>
      <c r="BZ336" s="115">
        <v>0</v>
      </c>
      <c r="CA336" s="116">
        <f t="shared" si="1141"/>
        <v>0</v>
      </c>
      <c r="CB336" s="115">
        <v>0</v>
      </c>
      <c r="CC336" s="116">
        <f t="shared" si="1142"/>
        <v>0</v>
      </c>
      <c r="CD336" s="115"/>
      <c r="CE336" s="116">
        <f t="shared" si="1143"/>
        <v>0</v>
      </c>
      <c r="CF336" s="115">
        <v>0</v>
      </c>
      <c r="CG336" s="116">
        <f t="shared" si="1076"/>
        <v>0</v>
      </c>
      <c r="CH336" s="115"/>
      <c r="CI336" s="116">
        <f t="shared" si="1144"/>
        <v>0</v>
      </c>
      <c r="CJ336" s="115">
        <v>1</v>
      </c>
      <c r="CK336" s="116">
        <f t="shared" si="1145"/>
        <v>21462.593600000004</v>
      </c>
      <c r="CL336" s="115">
        <v>6</v>
      </c>
      <c r="CM336" s="116">
        <f t="shared" si="1146"/>
        <v>160969.45199999999</v>
      </c>
      <c r="CN336" s="115">
        <v>43</v>
      </c>
      <c r="CO336" s="116">
        <f t="shared" si="1147"/>
        <v>1038252.9654</v>
      </c>
      <c r="CP336" s="115">
        <v>3</v>
      </c>
      <c r="CQ336" s="116">
        <f t="shared" si="1148"/>
        <v>80484.725999999995</v>
      </c>
      <c r="CR336" s="115">
        <v>66</v>
      </c>
      <c r="CS336" s="116">
        <f t="shared" si="1149"/>
        <v>2124796.7664000001</v>
      </c>
      <c r="CT336" s="115">
        <v>15</v>
      </c>
      <c r="CU336" s="116">
        <f t="shared" si="1150"/>
        <v>482908.35600000003</v>
      </c>
      <c r="CV336" s="115">
        <v>0</v>
      </c>
      <c r="CW336" s="116">
        <f t="shared" si="1151"/>
        <v>0</v>
      </c>
      <c r="CX336" s="123"/>
      <c r="CY336" s="115">
        <f t="shared" si="1152"/>
        <v>0</v>
      </c>
      <c r="CZ336" s="115">
        <v>0</v>
      </c>
      <c r="DA336" s="124">
        <f t="shared" si="1077"/>
        <v>0</v>
      </c>
      <c r="DB336" s="115"/>
      <c r="DC336" s="116">
        <f t="shared" si="1153"/>
        <v>0</v>
      </c>
      <c r="DD336" s="125">
        <v>1</v>
      </c>
      <c r="DE336" s="115">
        <f t="shared" si="1154"/>
        <v>32193.890400000004</v>
      </c>
      <c r="DF336" s="115">
        <v>4</v>
      </c>
      <c r="DG336" s="116">
        <f t="shared" si="1155"/>
        <v>128775.56160000002</v>
      </c>
      <c r="DH336" s="115"/>
      <c r="DI336" s="116">
        <f t="shared" si="1156"/>
        <v>0</v>
      </c>
      <c r="DJ336" s="115">
        <v>5</v>
      </c>
      <c r="DK336" s="124">
        <f t="shared" si="1157"/>
        <v>196995.94840000002</v>
      </c>
      <c r="DL336" s="124"/>
      <c r="DM336" s="124"/>
      <c r="DN336" s="116">
        <f t="shared" si="1078"/>
        <v>686</v>
      </c>
      <c r="DO336" s="116">
        <f t="shared" si="1078"/>
        <v>22002695.935337998</v>
      </c>
    </row>
    <row r="337" spans="1:119" s="37" customFormat="1" ht="30" customHeight="1" x14ac:dyDescent="0.25">
      <c r="A337" s="89"/>
      <c r="B337" s="109">
        <v>278</v>
      </c>
      <c r="C337" s="110" t="s">
        <v>761</v>
      </c>
      <c r="D337" s="152" t="s">
        <v>762</v>
      </c>
      <c r="E337" s="93">
        <v>24257</v>
      </c>
      <c r="F337" s="112">
        <v>0.93</v>
      </c>
      <c r="G337" s="131">
        <v>1</v>
      </c>
      <c r="H337" s="101"/>
      <c r="I337" s="101"/>
      <c r="J337" s="101"/>
      <c r="K337" s="65"/>
      <c r="L337" s="113">
        <v>1.4</v>
      </c>
      <c r="M337" s="113">
        <v>1.68</v>
      </c>
      <c r="N337" s="113">
        <v>2.23</v>
      </c>
      <c r="O337" s="114">
        <v>2.57</v>
      </c>
      <c r="P337" s="115">
        <v>14</v>
      </c>
      <c r="Q337" s="116">
        <f t="shared" si="1071"/>
        <v>486372.25560000003</v>
      </c>
      <c r="R337" s="194">
        <v>35</v>
      </c>
      <c r="S337" s="115">
        <f t="shared" si="1118"/>
        <v>1215930.6390000002</v>
      </c>
      <c r="T337" s="115">
        <v>259</v>
      </c>
      <c r="U337" s="116">
        <f t="shared" si="1119"/>
        <v>10069453.239006</v>
      </c>
      <c r="V337" s="115"/>
      <c r="W337" s="116">
        <f t="shared" si="1120"/>
        <v>0</v>
      </c>
      <c r="X337" s="115">
        <v>0</v>
      </c>
      <c r="Y337" s="116">
        <f t="shared" si="1121"/>
        <v>0</v>
      </c>
      <c r="Z337" s="116"/>
      <c r="AA337" s="116"/>
      <c r="AB337" s="115"/>
      <c r="AC337" s="116">
        <f t="shared" si="1122"/>
        <v>0</v>
      </c>
      <c r="AD337" s="115"/>
      <c r="AE337" s="116"/>
      <c r="AF337" s="115"/>
      <c r="AG337" s="116">
        <f t="shared" si="1123"/>
        <v>0</v>
      </c>
      <c r="AH337" s="115"/>
      <c r="AI337" s="116"/>
      <c r="AJ337" s="115">
        <v>250</v>
      </c>
      <c r="AK337" s="116">
        <f t="shared" si="1124"/>
        <v>8685218.8499999996</v>
      </c>
      <c r="AL337" s="115"/>
      <c r="AM337" s="116">
        <f t="shared" si="1125"/>
        <v>0</v>
      </c>
      <c r="AN337" s="115">
        <v>0</v>
      </c>
      <c r="AO337" s="115">
        <f t="shared" si="1126"/>
        <v>0</v>
      </c>
      <c r="AP337" s="115">
        <v>280</v>
      </c>
      <c r="AQ337" s="116">
        <f t="shared" si="1127"/>
        <v>11672934.134400003</v>
      </c>
      <c r="AR337" s="121"/>
      <c r="AS337" s="116">
        <f t="shared" si="1128"/>
        <v>0</v>
      </c>
      <c r="AT337" s="115">
        <v>0</v>
      </c>
      <c r="AU337" s="122">
        <f t="shared" si="1129"/>
        <v>0</v>
      </c>
      <c r="AV337" s="115"/>
      <c r="AW337" s="116">
        <f t="shared" si="1072"/>
        <v>0</v>
      </c>
      <c r="AX337" s="115"/>
      <c r="AY337" s="115">
        <f t="shared" si="1073"/>
        <v>0</v>
      </c>
      <c r="AZ337" s="115"/>
      <c r="BA337" s="116">
        <f t="shared" si="1074"/>
        <v>0</v>
      </c>
      <c r="BB337" s="115">
        <v>0</v>
      </c>
      <c r="BC337" s="116">
        <f t="shared" si="1130"/>
        <v>0</v>
      </c>
      <c r="BD337" s="115">
        <v>0</v>
      </c>
      <c r="BE337" s="116">
        <f t="shared" si="1075"/>
        <v>0</v>
      </c>
      <c r="BF337" s="115">
        <v>0</v>
      </c>
      <c r="BG337" s="116">
        <f t="shared" si="1131"/>
        <v>0</v>
      </c>
      <c r="BH337" s="115"/>
      <c r="BI337" s="116">
        <f t="shared" si="1132"/>
        <v>0</v>
      </c>
      <c r="BJ337" s="115">
        <v>2</v>
      </c>
      <c r="BK337" s="116">
        <f t="shared" si="1133"/>
        <v>83378.100960000011</v>
      </c>
      <c r="BL337" s="115">
        <v>0</v>
      </c>
      <c r="BM337" s="116">
        <f t="shared" si="1134"/>
        <v>0</v>
      </c>
      <c r="BN337" s="115">
        <v>0</v>
      </c>
      <c r="BO337" s="116">
        <f t="shared" si="1135"/>
        <v>0</v>
      </c>
      <c r="BP337" s="115">
        <v>6</v>
      </c>
      <c r="BQ337" s="116">
        <f t="shared" si="1136"/>
        <v>227394.82079999999</v>
      </c>
      <c r="BR337" s="115"/>
      <c r="BS337" s="116">
        <f t="shared" si="1137"/>
        <v>0</v>
      </c>
      <c r="BT337" s="115">
        <v>0</v>
      </c>
      <c r="BU337" s="116">
        <f t="shared" si="1138"/>
        <v>0</v>
      </c>
      <c r="BV337" s="115">
        <v>6</v>
      </c>
      <c r="BW337" s="124">
        <f t="shared" si="1139"/>
        <v>272873.78495999996</v>
      </c>
      <c r="BX337" s="115">
        <v>0</v>
      </c>
      <c r="BY337" s="116">
        <f t="shared" si="1140"/>
        <v>0</v>
      </c>
      <c r="BZ337" s="115">
        <v>0</v>
      </c>
      <c r="CA337" s="116">
        <f t="shared" si="1141"/>
        <v>0</v>
      </c>
      <c r="CB337" s="115">
        <v>0</v>
      </c>
      <c r="CC337" s="116">
        <f t="shared" si="1142"/>
        <v>0</v>
      </c>
      <c r="CD337" s="115"/>
      <c r="CE337" s="116">
        <f t="shared" si="1143"/>
        <v>0</v>
      </c>
      <c r="CF337" s="115">
        <v>0</v>
      </c>
      <c r="CG337" s="116">
        <f t="shared" si="1076"/>
        <v>0</v>
      </c>
      <c r="CH337" s="115"/>
      <c r="CI337" s="116">
        <f t="shared" si="1144"/>
        <v>0</v>
      </c>
      <c r="CJ337" s="115"/>
      <c r="CK337" s="116">
        <f t="shared" si="1145"/>
        <v>0</v>
      </c>
      <c r="CL337" s="115">
        <v>0</v>
      </c>
      <c r="CM337" s="116">
        <f t="shared" si="1146"/>
        <v>0</v>
      </c>
      <c r="CN337" s="115">
        <v>28</v>
      </c>
      <c r="CO337" s="116">
        <f t="shared" si="1147"/>
        <v>795881.87280000001</v>
      </c>
      <c r="CP337" s="115">
        <v>2</v>
      </c>
      <c r="CQ337" s="116">
        <f t="shared" si="1148"/>
        <v>63165.228000000003</v>
      </c>
      <c r="CR337" s="115">
        <v>26</v>
      </c>
      <c r="CS337" s="116">
        <f t="shared" si="1149"/>
        <v>985377.55680000002</v>
      </c>
      <c r="CT337" s="115">
        <v>15</v>
      </c>
      <c r="CU337" s="116">
        <f t="shared" si="1150"/>
        <v>568487.05200000003</v>
      </c>
      <c r="CV337" s="115">
        <v>0</v>
      </c>
      <c r="CW337" s="116">
        <f t="shared" si="1151"/>
        <v>0</v>
      </c>
      <c r="CX337" s="123"/>
      <c r="CY337" s="115">
        <f t="shared" si="1152"/>
        <v>0</v>
      </c>
      <c r="CZ337" s="115">
        <v>0</v>
      </c>
      <c r="DA337" s="124">
        <f t="shared" si="1077"/>
        <v>0</v>
      </c>
      <c r="DB337" s="115">
        <v>0</v>
      </c>
      <c r="DC337" s="116">
        <f t="shared" si="1153"/>
        <v>0</v>
      </c>
      <c r="DD337" s="125"/>
      <c r="DE337" s="115">
        <f t="shared" si="1154"/>
        <v>0</v>
      </c>
      <c r="DF337" s="115">
        <v>0</v>
      </c>
      <c r="DG337" s="116">
        <f t="shared" si="1155"/>
        <v>0</v>
      </c>
      <c r="DH337" s="115"/>
      <c r="DI337" s="116">
        <f t="shared" si="1156"/>
        <v>0</v>
      </c>
      <c r="DJ337" s="115">
        <v>2</v>
      </c>
      <c r="DK337" s="124">
        <f t="shared" si="1157"/>
        <v>92762.649120000016</v>
      </c>
      <c r="DL337" s="124"/>
      <c r="DM337" s="124"/>
      <c r="DN337" s="116">
        <f t="shared" si="1078"/>
        <v>925</v>
      </c>
      <c r="DO337" s="116">
        <f t="shared" si="1078"/>
        <v>35219230.183446005</v>
      </c>
    </row>
    <row r="338" spans="1:119" s="37" customFormat="1" ht="30" customHeight="1" x14ac:dyDescent="0.25">
      <c r="A338" s="89"/>
      <c r="B338" s="109">
        <v>279</v>
      </c>
      <c r="C338" s="110" t="s">
        <v>763</v>
      </c>
      <c r="D338" s="152" t="s">
        <v>764</v>
      </c>
      <c r="E338" s="93">
        <v>24257</v>
      </c>
      <c r="F338" s="112">
        <v>1.37</v>
      </c>
      <c r="G338" s="131">
        <v>1</v>
      </c>
      <c r="H338" s="101"/>
      <c r="I338" s="101"/>
      <c r="J338" s="101"/>
      <c r="K338" s="65"/>
      <c r="L338" s="113">
        <v>1.4</v>
      </c>
      <c r="M338" s="113">
        <v>1.68</v>
      </c>
      <c r="N338" s="113">
        <v>2.23</v>
      </c>
      <c r="O338" s="114">
        <v>2.57</v>
      </c>
      <c r="P338" s="194">
        <v>230</v>
      </c>
      <c r="Q338" s="116">
        <f>(P338*$E338*$F338*$G338*$L338*$Q$13)</f>
        <v>11770806.278000001</v>
      </c>
      <c r="R338" s="194">
        <v>1235</v>
      </c>
      <c r="S338" s="115">
        <f t="shared" si="1118"/>
        <v>63204111.971000016</v>
      </c>
      <c r="T338" s="115">
        <v>234</v>
      </c>
      <c r="U338" s="116">
        <f t="shared" si="1119"/>
        <v>13401691.034004001</v>
      </c>
      <c r="V338" s="115"/>
      <c r="W338" s="116">
        <f t="shared" si="1120"/>
        <v>0</v>
      </c>
      <c r="X338" s="115">
        <v>3</v>
      </c>
      <c r="Y338" s="116">
        <f t="shared" si="1121"/>
        <v>195404.68919999996</v>
      </c>
      <c r="Z338" s="116"/>
      <c r="AA338" s="116"/>
      <c r="AB338" s="115"/>
      <c r="AC338" s="116">
        <f t="shared" si="1122"/>
        <v>0</v>
      </c>
      <c r="AD338" s="115"/>
      <c r="AE338" s="116"/>
      <c r="AF338" s="115">
        <v>50</v>
      </c>
      <c r="AG338" s="116">
        <f t="shared" si="1123"/>
        <v>2558870.9300000006</v>
      </c>
      <c r="AH338" s="115"/>
      <c r="AI338" s="116"/>
      <c r="AJ338" s="115">
        <v>96</v>
      </c>
      <c r="AK338" s="116">
        <f t="shared" si="1124"/>
        <v>4913032.1856000004</v>
      </c>
      <c r="AL338" s="115">
        <v>10</v>
      </c>
      <c r="AM338" s="116">
        <f t="shared" si="1125"/>
        <v>511774.18600000005</v>
      </c>
      <c r="AN338" s="115">
        <v>44</v>
      </c>
      <c r="AO338" s="115">
        <f t="shared" si="1126"/>
        <v>2251806.4184000003</v>
      </c>
      <c r="AP338" s="115">
        <v>180</v>
      </c>
      <c r="AQ338" s="116">
        <f t="shared" si="1127"/>
        <v>11054322.417600002</v>
      </c>
      <c r="AR338" s="123">
        <v>1</v>
      </c>
      <c r="AS338" s="116">
        <f t="shared" si="1128"/>
        <v>78161.875679999997</v>
      </c>
      <c r="AT338" s="115">
        <v>1</v>
      </c>
      <c r="AU338" s="122">
        <f t="shared" si="1129"/>
        <v>61412.902320000008</v>
      </c>
      <c r="AV338" s="115"/>
      <c r="AW338" s="116">
        <f t="shared" si="1072"/>
        <v>0</v>
      </c>
      <c r="AX338" s="115"/>
      <c r="AY338" s="115">
        <f t="shared" si="1073"/>
        <v>0</v>
      </c>
      <c r="AZ338" s="115"/>
      <c r="BA338" s="116">
        <f t="shared" si="1074"/>
        <v>0</v>
      </c>
      <c r="BB338" s="115"/>
      <c r="BC338" s="116">
        <f t="shared" si="1130"/>
        <v>0</v>
      </c>
      <c r="BD338" s="115"/>
      <c r="BE338" s="116">
        <f t="shared" si="1075"/>
        <v>0</v>
      </c>
      <c r="BF338" s="115"/>
      <c r="BG338" s="116">
        <f t="shared" si="1131"/>
        <v>0</v>
      </c>
      <c r="BH338" s="115"/>
      <c r="BI338" s="116">
        <f t="shared" si="1132"/>
        <v>0</v>
      </c>
      <c r="BJ338" s="115">
        <v>24</v>
      </c>
      <c r="BK338" s="116">
        <f t="shared" si="1133"/>
        <v>1473909.6556800001</v>
      </c>
      <c r="BL338" s="115">
        <v>0</v>
      </c>
      <c r="BM338" s="116">
        <f t="shared" si="1134"/>
        <v>0</v>
      </c>
      <c r="BN338" s="115">
        <v>0</v>
      </c>
      <c r="BO338" s="116">
        <f t="shared" si="1135"/>
        <v>0</v>
      </c>
      <c r="BP338" s="115">
        <v>10</v>
      </c>
      <c r="BQ338" s="116">
        <f t="shared" si="1136"/>
        <v>558299.11199999996</v>
      </c>
      <c r="BR338" s="115"/>
      <c r="BS338" s="116">
        <f t="shared" si="1137"/>
        <v>0</v>
      </c>
      <c r="BT338" s="115">
        <v>15</v>
      </c>
      <c r="BU338" s="116">
        <f t="shared" si="1138"/>
        <v>1004938.4016</v>
      </c>
      <c r="BV338" s="115">
        <v>34</v>
      </c>
      <c r="BW338" s="124">
        <f t="shared" si="1139"/>
        <v>2277860.37696</v>
      </c>
      <c r="BX338" s="115"/>
      <c r="BY338" s="116">
        <f t="shared" si="1140"/>
        <v>0</v>
      </c>
      <c r="BZ338" s="115"/>
      <c r="CA338" s="116">
        <f t="shared" si="1141"/>
        <v>0</v>
      </c>
      <c r="CB338" s="115"/>
      <c r="CC338" s="116">
        <f t="shared" si="1142"/>
        <v>0</v>
      </c>
      <c r="CD338" s="115">
        <v>6</v>
      </c>
      <c r="CE338" s="116">
        <f t="shared" si="1143"/>
        <v>334979.46720000001</v>
      </c>
      <c r="CF338" s="115">
        <v>0</v>
      </c>
      <c r="CG338" s="116">
        <f t="shared" si="1076"/>
        <v>0</v>
      </c>
      <c r="CH338" s="115"/>
      <c r="CI338" s="116">
        <f t="shared" si="1144"/>
        <v>0</v>
      </c>
      <c r="CJ338" s="115">
        <v>15</v>
      </c>
      <c r="CK338" s="116">
        <f t="shared" si="1145"/>
        <v>558299.11200000008</v>
      </c>
      <c r="CL338" s="115">
        <v>10</v>
      </c>
      <c r="CM338" s="116">
        <f t="shared" si="1146"/>
        <v>465249.26</v>
      </c>
      <c r="CN338" s="115">
        <v>14</v>
      </c>
      <c r="CO338" s="116">
        <f t="shared" si="1147"/>
        <v>586214.06759999995</v>
      </c>
      <c r="CP338" s="115">
        <v>27</v>
      </c>
      <c r="CQ338" s="116">
        <f t="shared" si="1148"/>
        <v>1256173.0020000001</v>
      </c>
      <c r="CR338" s="115">
        <v>48</v>
      </c>
      <c r="CS338" s="116">
        <f t="shared" si="1149"/>
        <v>2679835.7376000001</v>
      </c>
      <c r="CT338" s="115">
        <v>5</v>
      </c>
      <c r="CU338" s="116">
        <f t="shared" si="1150"/>
        <v>279149.55599999998</v>
      </c>
      <c r="CV338" s="115">
        <v>0</v>
      </c>
      <c r="CW338" s="116">
        <f t="shared" si="1151"/>
        <v>0</v>
      </c>
      <c r="CX338" s="123"/>
      <c r="CY338" s="115">
        <f t="shared" si="1152"/>
        <v>0</v>
      </c>
      <c r="CZ338" s="115">
        <v>0</v>
      </c>
      <c r="DA338" s="124">
        <f t="shared" si="1077"/>
        <v>0</v>
      </c>
      <c r="DB338" s="115"/>
      <c r="DC338" s="116">
        <f t="shared" si="1153"/>
        <v>0</v>
      </c>
      <c r="DD338" s="125"/>
      <c r="DE338" s="115">
        <f t="shared" si="1154"/>
        <v>0</v>
      </c>
      <c r="DF338" s="115">
        <v>4</v>
      </c>
      <c r="DG338" s="116">
        <f t="shared" si="1155"/>
        <v>223319.64480000001</v>
      </c>
      <c r="DH338" s="115"/>
      <c r="DI338" s="116">
        <f t="shared" si="1156"/>
        <v>0</v>
      </c>
      <c r="DJ338" s="115">
        <v>2</v>
      </c>
      <c r="DK338" s="124">
        <f t="shared" si="1157"/>
        <v>136650.35408000002</v>
      </c>
      <c r="DL338" s="124"/>
      <c r="DM338" s="124"/>
      <c r="DN338" s="116">
        <f t="shared" si="1078"/>
        <v>2298</v>
      </c>
      <c r="DO338" s="116">
        <f t="shared" si="1078"/>
        <v>121836272.63532405</v>
      </c>
    </row>
    <row r="339" spans="1:119" s="37" customFormat="1" ht="30" customHeight="1" x14ac:dyDescent="0.25">
      <c r="A339" s="89"/>
      <c r="B339" s="109">
        <v>280</v>
      </c>
      <c r="C339" s="110" t="s">
        <v>765</v>
      </c>
      <c r="D339" s="152" t="s">
        <v>766</v>
      </c>
      <c r="E339" s="93">
        <v>24257</v>
      </c>
      <c r="F339" s="112">
        <v>2.42</v>
      </c>
      <c r="G339" s="195">
        <v>0.9</v>
      </c>
      <c r="H339" s="191"/>
      <c r="I339" s="191"/>
      <c r="J339" s="191"/>
      <c r="K339" s="65"/>
      <c r="L339" s="113">
        <v>1.4</v>
      </c>
      <c r="M339" s="113">
        <v>1.68</v>
      </c>
      <c r="N339" s="113">
        <v>2.23</v>
      </c>
      <c r="O339" s="114">
        <v>2.57</v>
      </c>
      <c r="P339" s="115">
        <v>70</v>
      </c>
      <c r="Q339" s="116">
        <f t="shared" ref="Q339:Q340" si="1158">(P339*$E339*$F339*$G339*$L339)</f>
        <v>5177511.1079999991</v>
      </c>
      <c r="R339" s="115">
        <v>195</v>
      </c>
      <c r="S339" s="115">
        <f t="shared" ref="S339:S340" si="1159">(R339*$E339*$F339*$G339*$L339)</f>
        <v>14423066.657999998</v>
      </c>
      <c r="T339" s="115">
        <v>44</v>
      </c>
      <c r="U339" s="116">
        <f t="shared" ref="U339:U340" si="1160">(T339*$E339*$F339*$G339*$L339)</f>
        <v>3254435.5535999998</v>
      </c>
      <c r="V339" s="115"/>
      <c r="W339" s="116">
        <f t="shared" ref="W339:W340" si="1161">(V339*$E339*$F339*$G339*$L339)</f>
        <v>0</v>
      </c>
      <c r="X339" s="115">
        <v>0</v>
      </c>
      <c r="Y339" s="116">
        <f t="shared" ref="Y339:Y340" si="1162">(X339*$E339*$F339*$G339*$L339)</f>
        <v>0</v>
      </c>
      <c r="Z339" s="116"/>
      <c r="AA339" s="116"/>
      <c r="AB339" s="115"/>
      <c r="AC339" s="116">
        <f t="shared" ref="AC339:AC340" si="1163">(AB339*$E339*$F339*$G339*$L339)</f>
        <v>0</v>
      </c>
      <c r="AD339" s="115"/>
      <c r="AE339" s="116"/>
      <c r="AF339" s="115">
        <v>4</v>
      </c>
      <c r="AG339" s="116">
        <f t="shared" ref="AG339:AG340" si="1164">(AF339*$E339*$F339*$G339*$L339)</f>
        <v>295857.77759999997</v>
      </c>
      <c r="AH339" s="115"/>
      <c r="AI339" s="116"/>
      <c r="AJ339" s="115"/>
      <c r="AK339" s="116">
        <f t="shared" ref="AK339:AK340" si="1165">(AJ339*$E339*$F339*$G339*$L339)</f>
        <v>0</v>
      </c>
      <c r="AL339" s="115"/>
      <c r="AM339" s="116">
        <f t="shared" ref="AM339:AM340" si="1166">(AL339*$E339*$F339*$G339*$L339)</f>
        <v>0</v>
      </c>
      <c r="AN339" s="115">
        <v>0</v>
      </c>
      <c r="AO339" s="115">
        <f t="shared" ref="AO339:AO340" si="1167">(AN339*$E339*$F339*$G339*$L339)</f>
        <v>0</v>
      </c>
      <c r="AP339" s="115">
        <v>70</v>
      </c>
      <c r="AQ339" s="116">
        <f t="shared" ref="AQ339:AQ340" si="1168">(AP339*$E339*$F339*$G339*$M339)</f>
        <v>6213013.3295999989</v>
      </c>
      <c r="AR339" s="121"/>
      <c r="AS339" s="116">
        <f t="shared" ref="AS339:AS340" si="1169">(AR339*$E339*$F339*$G339*$M339)</f>
        <v>0</v>
      </c>
      <c r="AT339" s="115">
        <v>0</v>
      </c>
      <c r="AU339" s="122">
        <f t="shared" ref="AU339:AU340" si="1170">(AT339*$E339*$F339*$G339*$M339)</f>
        <v>0</v>
      </c>
      <c r="AV339" s="115"/>
      <c r="AW339" s="116">
        <f t="shared" si="1072"/>
        <v>0</v>
      </c>
      <c r="AX339" s="115">
        <v>0</v>
      </c>
      <c r="AY339" s="115">
        <f t="shared" si="1073"/>
        <v>0</v>
      </c>
      <c r="AZ339" s="115"/>
      <c r="BA339" s="116">
        <f t="shared" si="1074"/>
        <v>0</v>
      </c>
      <c r="BB339" s="115"/>
      <c r="BC339" s="116">
        <f t="shared" ref="BC339:BC340" si="1171">(BB339*$E339*$F339*$G339*$L339)</f>
        <v>0</v>
      </c>
      <c r="BD339" s="115"/>
      <c r="BE339" s="116">
        <f t="shared" si="1075"/>
        <v>0</v>
      </c>
      <c r="BF339" s="115"/>
      <c r="BG339" s="116"/>
      <c r="BH339" s="115"/>
      <c r="BI339" s="116">
        <f t="shared" ref="BI339:BI340" si="1172">(BH339*$E339*$F339*$G339*$L339)</f>
        <v>0</v>
      </c>
      <c r="BJ339" s="115">
        <v>5</v>
      </c>
      <c r="BK339" s="116">
        <f t="shared" ref="BK339:BK340" si="1173">(BJ339*$E339*$F339*$G339*$M339)</f>
        <v>443786.66640000005</v>
      </c>
      <c r="BL339" s="115">
        <v>0</v>
      </c>
      <c r="BM339" s="116">
        <f t="shared" ref="BM339:BM340" si="1174">(BL339*$E339*$F339*$G339*$M339)</f>
        <v>0</v>
      </c>
      <c r="BN339" s="115">
        <v>0</v>
      </c>
      <c r="BO339" s="116">
        <f t="shared" ref="BO339:BO340" si="1175">(BN339*$E339*$F339*$G339*$M339)</f>
        <v>0</v>
      </c>
      <c r="BP339" s="115">
        <v>2</v>
      </c>
      <c r="BQ339" s="116">
        <f t="shared" ref="BQ339:BQ340" si="1176">(BP339*$E339*$F339*$G339*$M339)</f>
        <v>177514.66655999998</v>
      </c>
      <c r="BR339" s="115"/>
      <c r="BS339" s="116">
        <f t="shared" ref="BS339:BS340" si="1177">(BR339*$E339*$F339*$G339*$M339)</f>
        <v>0</v>
      </c>
      <c r="BT339" s="115">
        <v>1</v>
      </c>
      <c r="BU339" s="116">
        <f t="shared" ref="BU339:BU340" si="1178">(BT339*$E339*$F339*$G339*$M339)</f>
        <v>88757.333279999992</v>
      </c>
      <c r="BV339" s="115">
        <v>1</v>
      </c>
      <c r="BW339" s="124">
        <f t="shared" ref="BW339:BW340" si="1179">(BV339*$E339*$F339*$G339*$M339)</f>
        <v>88757.333279999992</v>
      </c>
      <c r="BX339" s="115"/>
      <c r="BY339" s="116">
        <f t="shared" ref="BY339:BY340" si="1180">(BX339*$E339*$F339*$G339*$L339)</f>
        <v>0</v>
      </c>
      <c r="BZ339" s="115"/>
      <c r="CA339" s="116">
        <f t="shared" ref="CA339:CA340" si="1181">(BZ339*$E339*$F339*$G339*$L339)</f>
        <v>0</v>
      </c>
      <c r="CB339" s="115"/>
      <c r="CC339" s="116">
        <f t="shared" ref="CC339:CC340" si="1182">(CB339*$E339*$F339*$G339*$L339)</f>
        <v>0</v>
      </c>
      <c r="CD339" s="115">
        <v>0</v>
      </c>
      <c r="CE339" s="116">
        <f t="shared" ref="CE339:CE340" si="1183">(CD339*$E339*$F339*$G339*$M339)</f>
        <v>0</v>
      </c>
      <c r="CF339" s="115">
        <v>0</v>
      </c>
      <c r="CG339" s="116">
        <f t="shared" si="1076"/>
        <v>0</v>
      </c>
      <c r="CH339" s="115"/>
      <c r="CI339" s="116">
        <f t="shared" ref="CI339:CI340" si="1184">(CH339*$E339*$F339*$G339*$L339)</f>
        <v>0</v>
      </c>
      <c r="CJ339" s="115"/>
      <c r="CK339" s="116">
        <f t="shared" ref="CK339:CK340" si="1185">(CJ339*$E339*$F339*$G339*$L339)</f>
        <v>0</v>
      </c>
      <c r="CL339" s="115">
        <v>0</v>
      </c>
      <c r="CM339" s="116">
        <f t="shared" ref="CM339:CM340" si="1186">(CL339*$E339*$F339*$G339*$L339)</f>
        <v>0</v>
      </c>
      <c r="CN339" s="115">
        <v>0</v>
      </c>
      <c r="CO339" s="116">
        <f t="shared" ref="CO339:CO340" si="1187">(CN339*$E339*$F339*$G339*$L339)</f>
        <v>0</v>
      </c>
      <c r="CP339" s="115">
        <v>0</v>
      </c>
      <c r="CQ339" s="116">
        <f t="shared" ref="CQ339:CQ340" si="1188">(CP339*$E339*$F339*$G339*$L339)</f>
        <v>0</v>
      </c>
      <c r="CR339" s="115">
        <v>2</v>
      </c>
      <c r="CS339" s="116">
        <f t="shared" ref="CS339:CS340" si="1189">(CR339*$E339*$F339*$G339*$M339)</f>
        <v>177514.66655999998</v>
      </c>
      <c r="CT339" s="115">
        <v>0</v>
      </c>
      <c r="CU339" s="116">
        <f t="shared" ref="CU339:CU340" si="1190">(CT339*$E339*$F339*$G339*$M339)</f>
        <v>0</v>
      </c>
      <c r="CV339" s="115">
        <v>0</v>
      </c>
      <c r="CW339" s="116">
        <f t="shared" ref="CW339:CW340" si="1191">(CV339*$E339*$F339*$G339*$M339)</f>
        <v>0</v>
      </c>
      <c r="CX339" s="123"/>
      <c r="CY339" s="115">
        <f t="shared" ref="CY339:CY340" si="1192">(CX339*$E339*$F339*$G339*$M339)</f>
        <v>0</v>
      </c>
      <c r="CZ339" s="115">
        <v>0</v>
      </c>
      <c r="DA339" s="124">
        <f t="shared" si="1077"/>
        <v>0</v>
      </c>
      <c r="DB339" s="115">
        <v>0</v>
      </c>
      <c r="DC339" s="116"/>
      <c r="DD339" s="125"/>
      <c r="DE339" s="115">
        <f t="shared" ref="DE339:DE340" si="1193">(DD339*$E339*$F339*$G339*$M339)</f>
        <v>0</v>
      </c>
      <c r="DF339" s="115">
        <v>0</v>
      </c>
      <c r="DG339" s="116">
        <f t="shared" ref="DG339:DG340" si="1194">(DF339*$E339*$F339*$G339*$M339)</f>
        <v>0</v>
      </c>
      <c r="DH339" s="115"/>
      <c r="DI339" s="116">
        <f t="shared" ref="DI339:DI340" si="1195">(DH339*$E339*$F339*$G339*$N339)</f>
        <v>0</v>
      </c>
      <c r="DJ339" s="115">
        <v>0</v>
      </c>
      <c r="DK339" s="124">
        <f t="shared" ref="DK339:DK340" si="1196">(DJ339*$E339*$F339*$G339*$O339)</f>
        <v>0</v>
      </c>
      <c r="DL339" s="124"/>
      <c r="DM339" s="124"/>
      <c r="DN339" s="116">
        <f t="shared" si="1078"/>
        <v>394</v>
      </c>
      <c r="DO339" s="116">
        <f t="shared" si="1078"/>
        <v>30340215.092879999</v>
      </c>
    </row>
    <row r="340" spans="1:119" s="37" customFormat="1" ht="30" customHeight="1" x14ac:dyDescent="0.25">
      <c r="A340" s="89"/>
      <c r="B340" s="109">
        <v>281</v>
      </c>
      <c r="C340" s="110" t="s">
        <v>767</v>
      </c>
      <c r="D340" s="152" t="s">
        <v>768</v>
      </c>
      <c r="E340" s="93">
        <v>24257</v>
      </c>
      <c r="F340" s="112">
        <v>3.15</v>
      </c>
      <c r="G340" s="195">
        <v>0.8</v>
      </c>
      <c r="H340" s="191"/>
      <c r="I340" s="191"/>
      <c r="J340" s="191"/>
      <c r="K340" s="65"/>
      <c r="L340" s="113">
        <v>1.4</v>
      </c>
      <c r="M340" s="113">
        <v>1.68</v>
      </c>
      <c r="N340" s="113">
        <v>2.23</v>
      </c>
      <c r="O340" s="114">
        <v>2.57</v>
      </c>
      <c r="P340" s="115">
        <v>151</v>
      </c>
      <c r="Q340" s="116">
        <f t="shared" si="1158"/>
        <v>12922383.095999997</v>
      </c>
      <c r="R340" s="115">
        <v>1100</v>
      </c>
      <c r="S340" s="115">
        <f t="shared" si="1159"/>
        <v>94136565.599999994</v>
      </c>
      <c r="T340" s="115">
        <v>30</v>
      </c>
      <c r="U340" s="116">
        <f t="shared" si="1160"/>
        <v>2567360.88</v>
      </c>
      <c r="V340" s="115"/>
      <c r="W340" s="116">
        <f t="shared" si="1161"/>
        <v>0</v>
      </c>
      <c r="X340" s="115">
        <v>0</v>
      </c>
      <c r="Y340" s="116">
        <f t="shared" si="1162"/>
        <v>0</v>
      </c>
      <c r="Z340" s="116"/>
      <c r="AA340" s="116"/>
      <c r="AB340" s="115"/>
      <c r="AC340" s="116">
        <f t="shared" si="1163"/>
        <v>0</v>
      </c>
      <c r="AD340" s="115"/>
      <c r="AE340" s="116"/>
      <c r="AF340" s="115">
        <v>7</v>
      </c>
      <c r="AG340" s="116">
        <f t="shared" si="1164"/>
        <v>599050.87199999997</v>
      </c>
      <c r="AH340" s="115"/>
      <c r="AI340" s="116"/>
      <c r="AJ340" s="115">
        <v>1</v>
      </c>
      <c r="AK340" s="116">
        <f t="shared" si="1165"/>
        <v>85578.696000000011</v>
      </c>
      <c r="AL340" s="115"/>
      <c r="AM340" s="116">
        <f t="shared" si="1166"/>
        <v>0</v>
      </c>
      <c r="AN340" s="115"/>
      <c r="AO340" s="115">
        <f t="shared" si="1167"/>
        <v>0</v>
      </c>
      <c r="AP340" s="115">
        <v>450</v>
      </c>
      <c r="AQ340" s="116">
        <f t="shared" si="1168"/>
        <v>46212495.839999996</v>
      </c>
      <c r="AR340" s="123"/>
      <c r="AS340" s="116">
        <f t="shared" si="1169"/>
        <v>0</v>
      </c>
      <c r="AT340" s="115">
        <v>0</v>
      </c>
      <c r="AU340" s="122">
        <f t="shared" si="1170"/>
        <v>0</v>
      </c>
      <c r="AV340" s="115"/>
      <c r="AW340" s="116">
        <f t="shared" si="1072"/>
        <v>0</v>
      </c>
      <c r="AX340" s="115">
        <v>0</v>
      </c>
      <c r="AY340" s="115">
        <f t="shared" si="1073"/>
        <v>0</v>
      </c>
      <c r="AZ340" s="115"/>
      <c r="BA340" s="116">
        <f t="shared" si="1074"/>
        <v>0</v>
      </c>
      <c r="BB340" s="115"/>
      <c r="BC340" s="116">
        <f t="shared" si="1171"/>
        <v>0</v>
      </c>
      <c r="BD340" s="115"/>
      <c r="BE340" s="116">
        <f t="shared" si="1075"/>
        <v>0</v>
      </c>
      <c r="BF340" s="115"/>
      <c r="BG340" s="116"/>
      <c r="BH340" s="115"/>
      <c r="BI340" s="116">
        <f t="shared" si="1172"/>
        <v>0</v>
      </c>
      <c r="BJ340" s="115">
        <v>49</v>
      </c>
      <c r="BK340" s="116">
        <f t="shared" si="1173"/>
        <v>5032027.3247999996</v>
      </c>
      <c r="BL340" s="115">
        <v>0</v>
      </c>
      <c r="BM340" s="116">
        <f t="shared" si="1174"/>
        <v>0</v>
      </c>
      <c r="BN340" s="115">
        <v>0</v>
      </c>
      <c r="BO340" s="116">
        <f t="shared" si="1175"/>
        <v>0</v>
      </c>
      <c r="BP340" s="115">
        <v>2</v>
      </c>
      <c r="BQ340" s="116">
        <f t="shared" si="1176"/>
        <v>205388.87040000001</v>
      </c>
      <c r="BR340" s="115"/>
      <c r="BS340" s="116">
        <f t="shared" si="1177"/>
        <v>0</v>
      </c>
      <c r="BT340" s="115">
        <v>0</v>
      </c>
      <c r="BU340" s="116">
        <f t="shared" si="1178"/>
        <v>0</v>
      </c>
      <c r="BV340" s="115">
        <v>0</v>
      </c>
      <c r="BW340" s="124">
        <f t="shared" si="1179"/>
        <v>0</v>
      </c>
      <c r="BX340" s="115"/>
      <c r="BY340" s="116">
        <f t="shared" si="1180"/>
        <v>0</v>
      </c>
      <c r="BZ340" s="115"/>
      <c r="CA340" s="116">
        <f t="shared" si="1181"/>
        <v>0</v>
      </c>
      <c r="CB340" s="115"/>
      <c r="CC340" s="116">
        <f t="shared" si="1182"/>
        <v>0</v>
      </c>
      <c r="CD340" s="115">
        <v>0</v>
      </c>
      <c r="CE340" s="116">
        <f t="shared" si="1183"/>
        <v>0</v>
      </c>
      <c r="CF340" s="115">
        <v>0</v>
      </c>
      <c r="CG340" s="116">
        <f t="shared" si="1076"/>
        <v>0</v>
      </c>
      <c r="CH340" s="115"/>
      <c r="CI340" s="116">
        <f t="shared" si="1184"/>
        <v>0</v>
      </c>
      <c r="CJ340" s="115"/>
      <c r="CK340" s="116">
        <f t="shared" si="1185"/>
        <v>0</v>
      </c>
      <c r="CL340" s="115">
        <v>0</v>
      </c>
      <c r="CM340" s="116">
        <f t="shared" si="1186"/>
        <v>0</v>
      </c>
      <c r="CN340" s="115">
        <v>0</v>
      </c>
      <c r="CO340" s="116">
        <f t="shared" si="1187"/>
        <v>0</v>
      </c>
      <c r="CP340" s="115"/>
      <c r="CQ340" s="116">
        <f t="shared" si="1188"/>
        <v>0</v>
      </c>
      <c r="CR340" s="115">
        <v>15</v>
      </c>
      <c r="CS340" s="116">
        <f t="shared" si="1189"/>
        <v>1540416.5280000002</v>
      </c>
      <c r="CT340" s="115">
        <v>0</v>
      </c>
      <c r="CU340" s="116">
        <f t="shared" si="1190"/>
        <v>0</v>
      </c>
      <c r="CV340" s="115">
        <v>0</v>
      </c>
      <c r="CW340" s="116">
        <f t="shared" si="1191"/>
        <v>0</v>
      </c>
      <c r="CX340" s="123"/>
      <c r="CY340" s="115">
        <f t="shared" si="1192"/>
        <v>0</v>
      </c>
      <c r="CZ340" s="115">
        <v>0</v>
      </c>
      <c r="DA340" s="124">
        <f t="shared" si="1077"/>
        <v>0</v>
      </c>
      <c r="DB340" s="115">
        <v>0</v>
      </c>
      <c r="DC340" s="116"/>
      <c r="DD340" s="125"/>
      <c r="DE340" s="115">
        <f t="shared" si="1193"/>
        <v>0</v>
      </c>
      <c r="DF340" s="115">
        <v>0</v>
      </c>
      <c r="DG340" s="116">
        <f t="shared" si="1194"/>
        <v>0</v>
      </c>
      <c r="DH340" s="115"/>
      <c r="DI340" s="116">
        <f t="shared" si="1195"/>
        <v>0</v>
      </c>
      <c r="DJ340" s="115">
        <v>0</v>
      </c>
      <c r="DK340" s="124">
        <f t="shared" si="1196"/>
        <v>0</v>
      </c>
      <c r="DL340" s="124"/>
      <c r="DM340" s="124"/>
      <c r="DN340" s="116">
        <f t="shared" si="1078"/>
        <v>1805</v>
      </c>
      <c r="DO340" s="116">
        <f t="shared" si="1078"/>
        <v>163301267.70719999</v>
      </c>
    </row>
    <row r="341" spans="1:119" s="37" customFormat="1" ht="15.75" customHeight="1" x14ac:dyDescent="0.25">
      <c r="A341" s="102">
        <v>30</v>
      </c>
      <c r="B341" s="134"/>
      <c r="C341" s="135"/>
      <c r="D341" s="153" t="s">
        <v>769</v>
      </c>
      <c r="E341" s="103">
        <v>24257</v>
      </c>
      <c r="F341" s="136">
        <v>1.2</v>
      </c>
      <c r="G341" s="104"/>
      <c r="H341" s="101"/>
      <c r="I341" s="101"/>
      <c r="J341" s="101"/>
      <c r="K341" s="105"/>
      <c r="L341" s="106">
        <v>1.4</v>
      </c>
      <c r="M341" s="106">
        <v>1.68</v>
      </c>
      <c r="N341" s="106">
        <v>2.23</v>
      </c>
      <c r="O341" s="107">
        <v>2.57</v>
      </c>
      <c r="P341" s="100">
        <f>SUM(P342:P356)</f>
        <v>2147</v>
      </c>
      <c r="Q341" s="100">
        <f t="shared" ref="Q341:CB341" si="1197">SUM(Q342:Q356)</f>
        <v>104594044.5326</v>
      </c>
      <c r="R341" s="100">
        <f t="shared" si="1197"/>
        <v>8</v>
      </c>
      <c r="S341" s="100">
        <f t="shared" si="1197"/>
        <v>372437.12660000002</v>
      </c>
      <c r="T341" s="100">
        <f t="shared" si="1197"/>
        <v>314</v>
      </c>
      <c r="U341" s="100">
        <f t="shared" si="1197"/>
        <v>9528084.7852960005</v>
      </c>
      <c r="V341" s="100">
        <f t="shared" si="1197"/>
        <v>18</v>
      </c>
      <c r="W341" s="100">
        <f t="shared" si="1197"/>
        <v>623305.300758</v>
      </c>
      <c r="X341" s="100">
        <f t="shared" si="1197"/>
        <v>151</v>
      </c>
      <c r="Y341" s="100">
        <f t="shared" si="1197"/>
        <v>13344883.75976</v>
      </c>
      <c r="Z341" s="100"/>
      <c r="AA341" s="100"/>
      <c r="AB341" s="100">
        <f t="shared" si="1197"/>
        <v>0</v>
      </c>
      <c r="AC341" s="100">
        <f t="shared" si="1197"/>
        <v>0</v>
      </c>
      <c r="AD341" s="100">
        <f t="shared" si="1197"/>
        <v>0</v>
      </c>
      <c r="AE341" s="100">
        <f t="shared" si="1197"/>
        <v>0</v>
      </c>
      <c r="AF341" s="100">
        <f t="shared" si="1197"/>
        <v>284</v>
      </c>
      <c r="AG341" s="100">
        <f t="shared" si="1197"/>
        <v>13724411.692600001</v>
      </c>
      <c r="AH341" s="100">
        <f t="shared" si="1197"/>
        <v>0</v>
      </c>
      <c r="AI341" s="100">
        <f t="shared" si="1197"/>
        <v>0</v>
      </c>
      <c r="AJ341" s="100">
        <f t="shared" si="1197"/>
        <v>2</v>
      </c>
      <c r="AK341" s="100">
        <f t="shared" si="1197"/>
        <v>83676.94720000001</v>
      </c>
      <c r="AL341" s="100">
        <f t="shared" si="1197"/>
        <v>1789</v>
      </c>
      <c r="AM341" s="100">
        <f t="shared" si="1197"/>
        <v>75743788.496879995</v>
      </c>
      <c r="AN341" s="100">
        <f t="shared" si="1197"/>
        <v>68</v>
      </c>
      <c r="AO341" s="100">
        <f t="shared" si="1197"/>
        <v>2481918.0232000002</v>
      </c>
      <c r="AP341" s="100">
        <f t="shared" si="1197"/>
        <v>0</v>
      </c>
      <c r="AQ341" s="100">
        <f t="shared" si="1197"/>
        <v>0</v>
      </c>
      <c r="AR341" s="100">
        <f t="shared" si="1197"/>
        <v>14</v>
      </c>
      <c r="AS341" s="100">
        <f t="shared" si="1197"/>
        <v>1428936.0133439999</v>
      </c>
      <c r="AT341" s="100">
        <f t="shared" si="1197"/>
        <v>90</v>
      </c>
      <c r="AU341" s="100">
        <f t="shared" si="1197"/>
        <v>3380358.4920000001</v>
      </c>
      <c r="AV341" s="100">
        <f t="shared" si="1197"/>
        <v>0</v>
      </c>
      <c r="AW341" s="100">
        <f t="shared" si="1197"/>
        <v>0</v>
      </c>
      <c r="AX341" s="100">
        <f t="shared" si="1197"/>
        <v>0</v>
      </c>
      <c r="AY341" s="100">
        <f t="shared" si="1197"/>
        <v>0</v>
      </c>
      <c r="AZ341" s="100">
        <f t="shared" si="1197"/>
        <v>0</v>
      </c>
      <c r="BA341" s="100">
        <f t="shared" si="1197"/>
        <v>0</v>
      </c>
      <c r="BB341" s="100">
        <f t="shared" si="1197"/>
        <v>0</v>
      </c>
      <c r="BC341" s="100">
        <f t="shared" si="1197"/>
        <v>0</v>
      </c>
      <c r="BD341" s="100">
        <f t="shared" si="1197"/>
        <v>0</v>
      </c>
      <c r="BE341" s="100">
        <f t="shared" si="1197"/>
        <v>0</v>
      </c>
      <c r="BF341" s="100">
        <f t="shared" si="1197"/>
        <v>0</v>
      </c>
      <c r="BG341" s="100">
        <f t="shared" si="1197"/>
        <v>0</v>
      </c>
      <c r="BH341" s="100">
        <f t="shared" si="1197"/>
        <v>157</v>
      </c>
      <c r="BI341" s="100">
        <f t="shared" si="1197"/>
        <v>4321724.1479999991</v>
      </c>
      <c r="BJ341" s="100">
        <f t="shared" si="1197"/>
        <v>1188</v>
      </c>
      <c r="BK341" s="100">
        <f t="shared" si="1197"/>
        <v>55146015.16368001</v>
      </c>
      <c r="BL341" s="100">
        <f t="shared" si="1197"/>
        <v>155</v>
      </c>
      <c r="BM341" s="100">
        <f t="shared" si="1197"/>
        <v>5199924.5760000004</v>
      </c>
      <c r="BN341" s="100">
        <f t="shared" si="1197"/>
        <v>0</v>
      </c>
      <c r="BO341" s="100">
        <f t="shared" si="1197"/>
        <v>0</v>
      </c>
      <c r="BP341" s="100">
        <f t="shared" si="1197"/>
        <v>133</v>
      </c>
      <c r="BQ341" s="100">
        <f t="shared" si="1197"/>
        <v>3725525.8991999999</v>
      </c>
      <c r="BR341" s="100">
        <f t="shared" si="1197"/>
        <v>39</v>
      </c>
      <c r="BS341" s="100">
        <f t="shared" si="1197"/>
        <v>1145409.71832</v>
      </c>
      <c r="BT341" s="100">
        <f t="shared" si="1197"/>
        <v>125</v>
      </c>
      <c r="BU341" s="100">
        <f t="shared" si="1197"/>
        <v>4325799.3239999991</v>
      </c>
      <c r="BV341" s="100">
        <f t="shared" si="1197"/>
        <v>137</v>
      </c>
      <c r="BW341" s="100">
        <f t="shared" si="1197"/>
        <v>5122903.7495999988</v>
      </c>
      <c r="BX341" s="100">
        <f t="shared" si="1197"/>
        <v>5</v>
      </c>
      <c r="BY341" s="100">
        <f t="shared" si="1197"/>
        <v>146027.13999999998</v>
      </c>
      <c r="BZ341" s="100">
        <f t="shared" si="1197"/>
        <v>160</v>
      </c>
      <c r="CA341" s="100">
        <f t="shared" si="1197"/>
        <v>4608344.8600000003</v>
      </c>
      <c r="CB341" s="100">
        <f t="shared" si="1197"/>
        <v>5</v>
      </c>
      <c r="CC341" s="100">
        <f t="shared" ref="CC341:DO341" si="1198">SUM(CC342:CC356)</f>
        <v>241114.57999999996</v>
      </c>
      <c r="CD341" s="100">
        <f t="shared" si="1198"/>
        <v>124</v>
      </c>
      <c r="CE341" s="100">
        <f t="shared" si="1198"/>
        <v>3353462.3303999994</v>
      </c>
      <c r="CF341" s="100">
        <f t="shared" si="1198"/>
        <v>0</v>
      </c>
      <c r="CG341" s="100">
        <f t="shared" si="1198"/>
        <v>0</v>
      </c>
      <c r="CH341" s="100">
        <f t="shared" si="1198"/>
        <v>5</v>
      </c>
      <c r="CI341" s="100">
        <f t="shared" si="1198"/>
        <v>116821.712</v>
      </c>
      <c r="CJ341" s="100">
        <f t="shared" si="1198"/>
        <v>18</v>
      </c>
      <c r="CK341" s="100">
        <f t="shared" si="1198"/>
        <v>327644.15040000004</v>
      </c>
      <c r="CL341" s="100">
        <f t="shared" si="1198"/>
        <v>52</v>
      </c>
      <c r="CM341" s="100">
        <f t="shared" si="1198"/>
        <v>920989.77599999995</v>
      </c>
      <c r="CN341" s="100">
        <f t="shared" si="1198"/>
        <v>215</v>
      </c>
      <c r="CO341" s="100">
        <f t="shared" si="1198"/>
        <v>4319584.6805999996</v>
      </c>
      <c r="CP341" s="100">
        <f t="shared" si="1198"/>
        <v>203</v>
      </c>
      <c r="CQ341" s="100">
        <f t="shared" si="1198"/>
        <v>4720412.2</v>
      </c>
      <c r="CR341" s="100">
        <f t="shared" si="1198"/>
        <v>366</v>
      </c>
      <c r="CS341" s="100">
        <f t="shared" si="1198"/>
        <v>10881942.4728</v>
      </c>
      <c r="CT341" s="100">
        <f t="shared" si="1198"/>
        <v>80</v>
      </c>
      <c r="CU341" s="100">
        <f t="shared" si="1198"/>
        <v>2082414.9359999998</v>
      </c>
      <c r="CV341" s="100">
        <f t="shared" si="1198"/>
        <v>195</v>
      </c>
      <c r="CW341" s="100">
        <f t="shared" si="1198"/>
        <v>6810841.6487999996</v>
      </c>
      <c r="CX341" s="100">
        <f t="shared" si="1198"/>
        <v>13</v>
      </c>
      <c r="CY341" s="100">
        <f t="shared" si="1198"/>
        <v>410044.20912000001</v>
      </c>
      <c r="CZ341" s="100">
        <f t="shared" si="1198"/>
        <v>0</v>
      </c>
      <c r="DA341" s="100">
        <f t="shared" si="1198"/>
        <v>0</v>
      </c>
      <c r="DB341" s="100">
        <f t="shared" si="1198"/>
        <v>2</v>
      </c>
      <c r="DC341" s="100">
        <f t="shared" si="1198"/>
        <v>62350.192799999997</v>
      </c>
      <c r="DD341" s="100">
        <f t="shared" si="1198"/>
        <v>16</v>
      </c>
      <c r="DE341" s="100">
        <f t="shared" si="1198"/>
        <v>477610.62719999999</v>
      </c>
      <c r="DF341" s="100">
        <f t="shared" si="1198"/>
        <v>79</v>
      </c>
      <c r="DG341" s="100">
        <f t="shared" si="1198"/>
        <v>2200595.04</v>
      </c>
      <c r="DH341" s="100">
        <f t="shared" si="1198"/>
        <v>36</v>
      </c>
      <c r="DI341" s="100">
        <f t="shared" si="1198"/>
        <v>1106420.4719400001</v>
      </c>
      <c r="DJ341" s="100">
        <f t="shared" si="1198"/>
        <v>64</v>
      </c>
      <c r="DK341" s="100">
        <f t="shared" si="1198"/>
        <v>2269941.9218800003</v>
      </c>
      <c r="DL341" s="100">
        <f t="shared" si="1198"/>
        <v>0</v>
      </c>
      <c r="DM341" s="100">
        <f t="shared" si="1198"/>
        <v>0</v>
      </c>
      <c r="DN341" s="100">
        <f t="shared" si="1198"/>
        <v>8457</v>
      </c>
      <c r="DO341" s="100">
        <f t="shared" si="1198"/>
        <v>349349710.69897801</v>
      </c>
    </row>
    <row r="342" spans="1:119" s="37" customFormat="1" ht="30" customHeight="1" x14ac:dyDescent="0.25">
      <c r="A342" s="89"/>
      <c r="B342" s="109">
        <v>282</v>
      </c>
      <c r="C342" s="110" t="s">
        <v>770</v>
      </c>
      <c r="D342" s="152" t="s">
        <v>771</v>
      </c>
      <c r="E342" s="93">
        <v>24257</v>
      </c>
      <c r="F342" s="112">
        <v>0.86</v>
      </c>
      <c r="G342" s="131">
        <v>1</v>
      </c>
      <c r="H342" s="101"/>
      <c r="I342" s="101"/>
      <c r="J342" s="101"/>
      <c r="K342" s="65"/>
      <c r="L342" s="113">
        <v>1.4</v>
      </c>
      <c r="M342" s="113">
        <v>1.68</v>
      </c>
      <c r="N342" s="113">
        <v>2.23</v>
      </c>
      <c r="O342" s="114">
        <v>2.57</v>
      </c>
      <c r="P342" s="115">
        <v>300</v>
      </c>
      <c r="Q342" s="116">
        <f t="shared" ref="Q342:Q355" si="1199">(P342*$E342*$F342*$G342*$L342*$Q$13)</f>
        <v>9637791.2400000021</v>
      </c>
      <c r="R342" s="115">
        <v>0</v>
      </c>
      <c r="S342" s="115">
        <f>(R342*$E342*$F342*$G342*$L342*$S$13)</f>
        <v>0</v>
      </c>
      <c r="T342" s="115">
        <v>116</v>
      </c>
      <c r="U342" s="116">
        <f>(T342*$E342*$F342*$G342*$L342*$U$13)</f>
        <v>4170418.2966879997</v>
      </c>
      <c r="V342" s="115"/>
      <c r="W342" s="116">
        <f>(V342*$E342*$F342*$G342*$L342*$W$13)</f>
        <v>0</v>
      </c>
      <c r="X342" s="115">
        <v>0</v>
      </c>
      <c r="Y342" s="116">
        <f>(X342*$E342*$F342*$G342*$L342*$Y$13)</f>
        <v>0</v>
      </c>
      <c r="Z342" s="116"/>
      <c r="AA342" s="116"/>
      <c r="AB342" s="115"/>
      <c r="AC342" s="116">
        <f>(AB342*$E342*$F342*$G342*$L342*$AC$13)</f>
        <v>0</v>
      </c>
      <c r="AD342" s="115"/>
      <c r="AE342" s="116"/>
      <c r="AF342" s="115">
        <v>102</v>
      </c>
      <c r="AG342" s="116">
        <f>(AF342*$E342*$F342*$G342*$L342*$AG$13)</f>
        <v>3276849.0216000001</v>
      </c>
      <c r="AH342" s="115"/>
      <c r="AI342" s="116"/>
      <c r="AJ342" s="115"/>
      <c r="AK342" s="116">
        <f>(AJ342*$E342*$F342*$G342*$L342*$AK$13)</f>
        <v>0</v>
      </c>
      <c r="AL342" s="115">
        <v>350</v>
      </c>
      <c r="AM342" s="116">
        <f>(AL342*$E342*$F342*$G342*$L342*$AM$13)</f>
        <v>11244089.779999999</v>
      </c>
      <c r="AN342" s="115">
        <v>52</v>
      </c>
      <c r="AO342" s="115">
        <f>(AN342*$E342*$F342*$G342*$L342*$AO$13)</f>
        <v>1670550.4816000003</v>
      </c>
      <c r="AP342" s="115"/>
      <c r="AQ342" s="116">
        <f>(AP342*$E342*$F342*$G342*$M342*$AQ$13)</f>
        <v>0</v>
      </c>
      <c r="AR342" s="121">
        <v>0</v>
      </c>
      <c r="AS342" s="116">
        <f>(AR342*$E342*$F342*$G342*$M342*$AS$13)</f>
        <v>0</v>
      </c>
      <c r="AT342" s="115">
        <v>34</v>
      </c>
      <c r="AU342" s="122">
        <f>(AT342*$E342*$F342*$G342*$M342*$AU$13)</f>
        <v>1310739.60864</v>
      </c>
      <c r="AV342" s="115"/>
      <c r="AW342" s="116">
        <f t="shared" ref="AW342:AW356" si="1200">(AV342*$E342*$F342*$G342*$L342*$AW$13)</f>
        <v>0</v>
      </c>
      <c r="AX342" s="115"/>
      <c r="AY342" s="115">
        <f t="shared" ref="AY342:AY356" si="1201">(AX342*$E342*$F342*$G342*$L342*$AY$13)</f>
        <v>0</v>
      </c>
      <c r="AZ342" s="115"/>
      <c r="BA342" s="116">
        <f t="shared" ref="BA342:BA356" si="1202">(AZ342*$E342*$F342*$G342*$L342*$BA$13)</f>
        <v>0</v>
      </c>
      <c r="BB342" s="115">
        <v>0</v>
      </c>
      <c r="BC342" s="116">
        <f>(BB342*$E342*$F342*$G342*$L342*$BC$13)</f>
        <v>0</v>
      </c>
      <c r="BD342" s="115">
        <v>0</v>
      </c>
      <c r="BE342" s="116">
        <f t="shared" ref="BE342:BE356" si="1203">(BD342*$E342*$F342*$G342*$L342*$BE$13)</f>
        <v>0</v>
      </c>
      <c r="BF342" s="115">
        <v>0</v>
      </c>
      <c r="BG342" s="116">
        <f>(BF342*$E342*$F342*$G342*$L342*$BG$13)</f>
        <v>0</v>
      </c>
      <c r="BH342" s="115">
        <v>45</v>
      </c>
      <c r="BI342" s="116">
        <f>(BH342*$E342*$F342*$G342*$L342*$BI$13)</f>
        <v>1577093.112</v>
      </c>
      <c r="BJ342" s="115">
        <v>123</v>
      </c>
      <c r="BK342" s="116">
        <f>(BJ342*$E342*$F342*$G342*$M342*$BK$13)</f>
        <v>4741793.2900800006</v>
      </c>
      <c r="BL342" s="115">
        <v>125</v>
      </c>
      <c r="BM342" s="116">
        <f>(BL342*$E342*$F342*$G342*$M342*$BM$13)</f>
        <v>4380814.2</v>
      </c>
      <c r="BN342" s="115">
        <v>0</v>
      </c>
      <c r="BO342" s="116">
        <f>(BN342*$E342*$F342*$G342*$M342*$BO$13)</f>
        <v>0</v>
      </c>
      <c r="BP342" s="115">
        <v>30</v>
      </c>
      <c r="BQ342" s="116">
        <f>(BP342*$E342*$F342*$G342*$M342*$BQ$13)</f>
        <v>1051395.4079999998</v>
      </c>
      <c r="BR342" s="115">
        <v>23</v>
      </c>
      <c r="BS342" s="116">
        <f>(BR342*$E342*$F342*$G342*$M342*$BS$13)</f>
        <v>725462.83152000001</v>
      </c>
      <c r="BT342" s="115">
        <v>46</v>
      </c>
      <c r="BU342" s="116">
        <f>(BT342*$E342*$F342*$G342*$M342*$BU$13)</f>
        <v>1934567.5507199997</v>
      </c>
      <c r="BV342" s="115">
        <v>58</v>
      </c>
      <c r="BW342" s="124">
        <f>(BV342*$E342*$F342*$G342*$M342*$BW$13)</f>
        <v>2439237.3465599995</v>
      </c>
      <c r="BX342" s="115">
        <v>5</v>
      </c>
      <c r="BY342" s="116">
        <f>(BX342*$E342*$F342*$G342*$L342*$BY$13)</f>
        <v>146027.13999999998</v>
      </c>
      <c r="BZ342" s="115">
        <v>150</v>
      </c>
      <c r="CA342" s="116">
        <f>(BZ342*$E342*$F342*$G342*$L342*$CA$13)</f>
        <v>4380814.2</v>
      </c>
      <c r="CB342" s="115">
        <v>0</v>
      </c>
      <c r="CC342" s="116">
        <f>(CB342*$E342*$F342*$G342*$L342*$CC$13)</f>
        <v>0</v>
      </c>
      <c r="CD342" s="115">
        <v>30</v>
      </c>
      <c r="CE342" s="116">
        <f>(CD342*$E342*$F342*$G342*$M342*$CE$13)</f>
        <v>1051395.4079999998</v>
      </c>
      <c r="CF342" s="115"/>
      <c r="CG342" s="116">
        <f t="shared" ref="CG342:CG356" si="1204">(CF342*$E342*$F342*$G342*$L342*$CG$13)</f>
        <v>0</v>
      </c>
      <c r="CH342" s="115">
        <v>5</v>
      </c>
      <c r="CI342" s="116">
        <f>(CH342*$E342*$F342*$G342*$L342*$CI$13)</f>
        <v>116821.712</v>
      </c>
      <c r="CJ342" s="115"/>
      <c r="CK342" s="116">
        <f>(CJ342*$E342*$F342*$G342*$L342*$CK$13)</f>
        <v>0</v>
      </c>
      <c r="CL342" s="115">
        <v>0</v>
      </c>
      <c r="CM342" s="116">
        <f>(CL342*$E342*$F342*$G342*$L342*$CM$13)</f>
        <v>0</v>
      </c>
      <c r="CN342" s="115">
        <v>66</v>
      </c>
      <c r="CO342" s="116">
        <f>(CN342*$E342*$F342*$G342*$L342*$CO$13)</f>
        <v>1734802.4231999998</v>
      </c>
      <c r="CP342" s="115">
        <v>74</v>
      </c>
      <c r="CQ342" s="116">
        <f>(CP342*$E342*$F342*$G342*$L342*$CQ$13)</f>
        <v>2161201.6719999998</v>
      </c>
      <c r="CR342" s="115">
        <v>151</v>
      </c>
      <c r="CS342" s="116">
        <f>(CR342*$E342*$F342*$G342*$M342*$CS$13)</f>
        <v>5292023.5536000002</v>
      </c>
      <c r="CT342" s="115">
        <v>20</v>
      </c>
      <c r="CU342" s="116">
        <f>(CT342*$E342*$F342*$G342*$M342*$CU$13)</f>
        <v>700930.27199999988</v>
      </c>
      <c r="CV342" s="115">
        <v>192</v>
      </c>
      <c r="CW342" s="116">
        <f>(CV342*$E342*$F342*$G342*$M342*$CW$13)</f>
        <v>6728930.6111999992</v>
      </c>
      <c r="CX342" s="123">
        <v>13</v>
      </c>
      <c r="CY342" s="115">
        <f>(CX342*$E342*$F342*$G342*$M342*$CY$13)</f>
        <v>410044.20912000001</v>
      </c>
      <c r="CZ342" s="115">
        <v>0</v>
      </c>
      <c r="DA342" s="124">
        <f t="shared" ref="DA342:DA356" si="1205">(CZ342*$E342*$F342*$G342*$M342*$DA$13)</f>
        <v>0</v>
      </c>
      <c r="DB342" s="115">
        <v>1</v>
      </c>
      <c r="DC342" s="116">
        <f>(DB342*$E342*$F342*$G342*$M342*$DC$13)</f>
        <v>35046.513599999998</v>
      </c>
      <c r="DD342" s="125">
        <v>10</v>
      </c>
      <c r="DE342" s="115">
        <f>(DD342*$E342*$F342*$G342*$M342*$DE$13)</f>
        <v>350465.13599999994</v>
      </c>
      <c r="DF342" s="115">
        <v>23</v>
      </c>
      <c r="DG342" s="116">
        <f>(DF342*$E342*$F342*$G342*$M342*$DG$13)</f>
        <v>806069.81279999996</v>
      </c>
      <c r="DH342" s="115">
        <v>18</v>
      </c>
      <c r="DI342" s="116">
        <f>(DH342*$E342*$F342*$G342*$N342*$DI$13)</f>
        <v>669889.07423999999</v>
      </c>
      <c r="DJ342" s="115">
        <v>35</v>
      </c>
      <c r="DK342" s="124">
        <f>(DJ342*$E342*$F342*$G342*$O342*$DK$13)</f>
        <v>1501158.9992</v>
      </c>
      <c r="DL342" s="124"/>
      <c r="DM342" s="124"/>
      <c r="DN342" s="116">
        <f t="shared" ref="DN342:DO356" si="1206">SUM(P342,R342,T342,V342,X342,Z342,AB342,AD342,AF342,AH342,AJ342,AL342,AR342,AV342,AX342,CB342,AN342,BB342,BD342,BF342,CP342,BH342,BJ342,AP342,BN342,AT342,CR342,BP342,CT342,BR342,BT342,BV342,CD342,BX342,BZ342,CF342,CH342,CJ342,CL342,CN342,CV342,CX342,BL342,AZ342,CZ342,DB342,DD342,DF342,DH342,DJ342,DL342)</f>
        <v>2197</v>
      </c>
      <c r="DO342" s="116">
        <f t="shared" si="1206"/>
        <v>74246422.904368013</v>
      </c>
    </row>
    <row r="343" spans="1:119" s="37" customFormat="1" ht="30" customHeight="1" x14ac:dyDescent="0.25">
      <c r="A343" s="89"/>
      <c r="B343" s="109">
        <v>283</v>
      </c>
      <c r="C343" s="110" t="s">
        <v>772</v>
      </c>
      <c r="D343" s="152" t="s">
        <v>773</v>
      </c>
      <c r="E343" s="93">
        <v>24257</v>
      </c>
      <c r="F343" s="112">
        <v>0.49</v>
      </c>
      <c r="G343" s="131">
        <v>1</v>
      </c>
      <c r="H343" s="101"/>
      <c r="I343" s="101"/>
      <c r="J343" s="101"/>
      <c r="K343" s="65"/>
      <c r="L343" s="113">
        <v>1.4</v>
      </c>
      <c r="M343" s="113">
        <v>1.68</v>
      </c>
      <c r="N343" s="113">
        <v>2.23</v>
      </c>
      <c r="O343" s="114">
        <v>2.57</v>
      </c>
      <c r="P343" s="115">
        <v>122</v>
      </c>
      <c r="Q343" s="116">
        <f t="shared" si="1199"/>
        <v>2233128.5284000002</v>
      </c>
      <c r="R343" s="115">
        <v>0</v>
      </c>
      <c r="S343" s="115">
        <f>(R343*$E343*$F343*$G343*$L343*$S$13)</f>
        <v>0</v>
      </c>
      <c r="T343" s="115">
        <v>25</v>
      </c>
      <c r="U343" s="116">
        <f>(T343*$E343*$F343*$G343*$L343*$U$13)</f>
        <v>512105.29405000003</v>
      </c>
      <c r="V343" s="115"/>
      <c r="W343" s="116">
        <f>(V343*$E343*$F343*$G343*$L343*$W$13)</f>
        <v>0</v>
      </c>
      <c r="X343" s="115">
        <v>0</v>
      </c>
      <c r="Y343" s="116">
        <f>(X343*$E343*$F343*$G343*$L343*$Y$13)</f>
        <v>0</v>
      </c>
      <c r="Z343" s="116"/>
      <c r="AA343" s="116"/>
      <c r="AB343" s="115"/>
      <c r="AC343" s="116">
        <f>(AB343*$E343*$F343*$G343*$L343*$AC$13)</f>
        <v>0</v>
      </c>
      <c r="AD343" s="115"/>
      <c r="AE343" s="116"/>
      <c r="AF343" s="115">
        <v>5</v>
      </c>
      <c r="AG343" s="116">
        <f>(AF343*$E343*$F343*$G343*$L343*$AG$13)</f>
        <v>91521.661000000007</v>
      </c>
      <c r="AH343" s="115"/>
      <c r="AI343" s="116"/>
      <c r="AJ343" s="115"/>
      <c r="AK343" s="116">
        <f>(AJ343*$E343*$F343*$G343*$L343*$AK$13)</f>
        <v>0</v>
      </c>
      <c r="AL343" s="115">
        <v>390</v>
      </c>
      <c r="AM343" s="116">
        <f>(AL343*$E343*$F343*$G343*$L343*$AM$13)</f>
        <v>7138689.5580000011</v>
      </c>
      <c r="AN343" s="115">
        <v>1</v>
      </c>
      <c r="AO343" s="115">
        <f>(AN343*$E343*$F343*$G343*$L343*$AO$13)</f>
        <v>18304.332200000001</v>
      </c>
      <c r="AP343" s="115"/>
      <c r="AQ343" s="116">
        <f>(AP343*$E343*$F343*$G343*$M343*$AQ$13)</f>
        <v>0</v>
      </c>
      <c r="AR343" s="123">
        <v>0</v>
      </c>
      <c r="AS343" s="116">
        <f>(AR343*$E343*$F343*$G343*$M343*$AS$13)</f>
        <v>0</v>
      </c>
      <c r="AT343" s="115">
        <v>10</v>
      </c>
      <c r="AU343" s="122">
        <f>(AT343*$E343*$F343*$G343*$M343*$AU$13)</f>
        <v>219651.98640000002</v>
      </c>
      <c r="AV343" s="115"/>
      <c r="AW343" s="116">
        <f t="shared" si="1200"/>
        <v>0</v>
      </c>
      <c r="AX343" s="115"/>
      <c r="AY343" s="115">
        <f t="shared" si="1201"/>
        <v>0</v>
      </c>
      <c r="AZ343" s="115"/>
      <c r="BA343" s="116">
        <f t="shared" si="1202"/>
        <v>0</v>
      </c>
      <c r="BB343" s="115">
        <v>0</v>
      </c>
      <c r="BC343" s="116">
        <f>(BB343*$E343*$F343*$G343*$L343*$BC$13)</f>
        <v>0</v>
      </c>
      <c r="BD343" s="115">
        <v>0</v>
      </c>
      <c r="BE343" s="116">
        <f t="shared" si="1203"/>
        <v>0</v>
      </c>
      <c r="BF343" s="115">
        <v>0</v>
      </c>
      <c r="BG343" s="116">
        <f>(BF343*$E343*$F343*$G343*$L343*$BG$13)</f>
        <v>0</v>
      </c>
      <c r="BH343" s="115">
        <v>82</v>
      </c>
      <c r="BI343" s="116">
        <f>(BH343*$E343*$F343*$G343*$L343*$BI$13)</f>
        <v>1637405.7167999998</v>
      </c>
      <c r="BJ343" s="115">
        <v>450</v>
      </c>
      <c r="BK343" s="116">
        <f>(BJ343*$E343*$F343*$G343*$M343*$BK$13)</f>
        <v>9884339.3880000003</v>
      </c>
      <c r="BL343" s="115"/>
      <c r="BM343" s="116">
        <f>(BL343*$E343*$F343*$G343*$M343*$BM$13)</f>
        <v>0</v>
      </c>
      <c r="BN343" s="115">
        <v>0</v>
      </c>
      <c r="BO343" s="116">
        <f>(BN343*$E343*$F343*$G343*$M343*$BO$13)</f>
        <v>0</v>
      </c>
      <c r="BP343" s="115">
        <v>60</v>
      </c>
      <c r="BQ343" s="116">
        <f>(BP343*$E343*$F343*$G343*$M343*$BQ$13)</f>
        <v>1198101.7439999999</v>
      </c>
      <c r="BR343" s="115">
        <v>3</v>
      </c>
      <c r="BS343" s="116">
        <f>(BR343*$E343*$F343*$G343*$M343*$BS$13)</f>
        <v>53914.578480000004</v>
      </c>
      <c r="BT343" s="115">
        <v>38</v>
      </c>
      <c r="BU343" s="116">
        <f>(BT343*$E343*$F343*$G343*$M343*$BU$13)</f>
        <v>910557.32543999993</v>
      </c>
      <c r="BV343" s="115">
        <v>44</v>
      </c>
      <c r="BW343" s="124">
        <f>(BV343*$E343*$F343*$G343*$M343*$BW$13)</f>
        <v>1054329.5347199999</v>
      </c>
      <c r="BX343" s="115">
        <v>0</v>
      </c>
      <c r="BY343" s="116">
        <f>(BX343*$E343*$F343*$G343*$L343*$BY$13)</f>
        <v>0</v>
      </c>
      <c r="BZ343" s="115"/>
      <c r="CA343" s="116">
        <f>(BZ343*$E343*$F343*$G343*$L343*$CA$13)</f>
        <v>0</v>
      </c>
      <c r="CB343" s="115">
        <v>0</v>
      </c>
      <c r="CC343" s="116">
        <f>(CB343*$E343*$F343*$G343*$L343*$CC$13)</f>
        <v>0</v>
      </c>
      <c r="CD343" s="115">
        <v>51</v>
      </c>
      <c r="CE343" s="116">
        <f>(CD343*$E343*$F343*$G343*$M343*$CE$13)</f>
        <v>1018386.4823999999</v>
      </c>
      <c r="CF343" s="115"/>
      <c r="CG343" s="116">
        <f t="shared" si="1204"/>
        <v>0</v>
      </c>
      <c r="CH343" s="115"/>
      <c r="CI343" s="116">
        <f>(CH343*$E343*$F343*$G343*$L343*$CI$13)</f>
        <v>0</v>
      </c>
      <c r="CJ343" s="115"/>
      <c r="CK343" s="116">
        <f>(CJ343*$E343*$F343*$G343*$L343*$CK$13)</f>
        <v>0</v>
      </c>
      <c r="CL343" s="115">
        <v>50</v>
      </c>
      <c r="CM343" s="116">
        <f>(CL343*$E343*$F343*$G343*$L343*$CM$13)</f>
        <v>832015.1</v>
      </c>
      <c r="CN343" s="115">
        <v>120</v>
      </c>
      <c r="CO343" s="116">
        <f>(CN343*$E343*$F343*$G343*$L343*$CO$13)</f>
        <v>1797152.6159999999</v>
      </c>
      <c r="CP343" s="115">
        <v>92</v>
      </c>
      <c r="CQ343" s="116">
        <f>(CP343*$E343*$F343*$G343*$L343*$CQ$13)</f>
        <v>1530907.784</v>
      </c>
      <c r="CR343" s="115">
        <v>124</v>
      </c>
      <c r="CS343" s="116">
        <f>(CR343*$E343*$F343*$G343*$M343*$CS$13)</f>
        <v>2476076.9375999998</v>
      </c>
      <c r="CT343" s="115">
        <v>40</v>
      </c>
      <c r="CU343" s="116">
        <f>(CT343*$E343*$F343*$G343*$M343*$CU$13)</f>
        <v>798734.49600000004</v>
      </c>
      <c r="CV343" s="115">
        <v>0</v>
      </c>
      <c r="CW343" s="116">
        <f>(CV343*$E343*$F343*$G343*$M343*$CW$13)</f>
        <v>0</v>
      </c>
      <c r="CX343" s="123">
        <v>0</v>
      </c>
      <c r="CY343" s="115">
        <f>(CX343*$E343*$F343*$G343*$M343*$CY$13)</f>
        <v>0</v>
      </c>
      <c r="CZ343" s="115">
        <v>0</v>
      </c>
      <c r="DA343" s="124">
        <f t="shared" si="1205"/>
        <v>0</v>
      </c>
      <c r="DB343" s="115"/>
      <c r="DC343" s="116">
        <f>(DB343*$E343*$F343*$G343*$M343*$DC$13)</f>
        <v>0</v>
      </c>
      <c r="DD343" s="125">
        <v>5</v>
      </c>
      <c r="DE343" s="115">
        <f>(DD343*$E343*$F343*$G343*$M343*$DE$13)</f>
        <v>99841.812000000005</v>
      </c>
      <c r="DF343" s="115">
        <v>24</v>
      </c>
      <c r="DG343" s="116">
        <f>(DF343*$E343*$F343*$G343*$M343*$DG$13)</f>
        <v>479240.69760000001</v>
      </c>
      <c r="DH343" s="115">
        <v>15</v>
      </c>
      <c r="DI343" s="116">
        <f>(DH343*$E343*$F343*$G343*$N343*$DI$13)</f>
        <v>318067.48680000001</v>
      </c>
      <c r="DJ343" s="115">
        <v>25</v>
      </c>
      <c r="DK343" s="124">
        <f>(DJ343*$E343*$F343*$G343*$O343*$DK$13)</f>
        <v>610936.80200000003</v>
      </c>
      <c r="DL343" s="124"/>
      <c r="DM343" s="124"/>
      <c r="DN343" s="116">
        <f t="shared" si="1206"/>
        <v>1776</v>
      </c>
      <c r="DO343" s="116">
        <f t="shared" si="1206"/>
        <v>34913409.861890011</v>
      </c>
    </row>
    <row r="344" spans="1:119" s="37" customFormat="1" ht="60" customHeight="1" x14ac:dyDescent="0.25">
      <c r="A344" s="89"/>
      <c r="B344" s="109">
        <v>284</v>
      </c>
      <c r="C344" s="110" t="s">
        <v>774</v>
      </c>
      <c r="D344" s="152" t="s">
        <v>775</v>
      </c>
      <c r="E344" s="93">
        <v>24257</v>
      </c>
      <c r="F344" s="112">
        <v>0.64</v>
      </c>
      <c r="G344" s="131">
        <v>1</v>
      </c>
      <c r="H344" s="101"/>
      <c r="I344" s="101"/>
      <c r="J344" s="101"/>
      <c r="K344" s="65"/>
      <c r="L344" s="113">
        <v>1.4</v>
      </c>
      <c r="M344" s="113">
        <v>1.68</v>
      </c>
      <c r="N344" s="113">
        <v>2.23</v>
      </c>
      <c r="O344" s="114">
        <v>2.57</v>
      </c>
      <c r="P344" s="115"/>
      <c r="Q344" s="116">
        <f t="shared" si="1199"/>
        <v>0</v>
      </c>
      <c r="R344" s="115">
        <v>0</v>
      </c>
      <c r="S344" s="115">
        <f>(R344*$E344*$F344*$G344*$L344*$S$13)</f>
        <v>0</v>
      </c>
      <c r="T344" s="115"/>
      <c r="U344" s="116">
        <f>(T344*$E344*$F344*$G344*$L344*$U$13)</f>
        <v>0</v>
      </c>
      <c r="V344" s="115"/>
      <c r="W344" s="116">
        <f>(V344*$E344*$F344*$G344*$L344*$W$13)</f>
        <v>0</v>
      </c>
      <c r="X344" s="115">
        <v>1</v>
      </c>
      <c r="Y344" s="116">
        <f>(X344*$E344*$F344*$G344*$L344*$Y$13)</f>
        <v>30427.980799999994</v>
      </c>
      <c r="Z344" s="116"/>
      <c r="AA344" s="116"/>
      <c r="AB344" s="115"/>
      <c r="AC344" s="116">
        <f>(AB344*$E344*$F344*$G344*$L344*$AC$13)</f>
        <v>0</v>
      </c>
      <c r="AD344" s="115"/>
      <c r="AE344" s="116"/>
      <c r="AF344" s="115">
        <v>1</v>
      </c>
      <c r="AG344" s="116">
        <f>(AF344*$E344*$F344*$G344*$L344*$AG$13)</f>
        <v>23907.699199999999</v>
      </c>
      <c r="AH344" s="115"/>
      <c r="AI344" s="116"/>
      <c r="AJ344" s="115"/>
      <c r="AK344" s="116">
        <f>(AJ344*$E344*$F344*$G344*$L344*$AK$13)</f>
        <v>0</v>
      </c>
      <c r="AL344" s="115">
        <v>1</v>
      </c>
      <c r="AM344" s="116">
        <f>(AL344*$E344*$F344*$G344*$L344*$AM$13)</f>
        <v>23907.699199999999</v>
      </c>
      <c r="AN344" s="115">
        <v>0</v>
      </c>
      <c r="AO344" s="115">
        <f>(AN344*$E344*$F344*$G344*$L344*$AO$13)</f>
        <v>0</v>
      </c>
      <c r="AP344" s="115"/>
      <c r="AQ344" s="116">
        <f>(AP344*$E344*$F344*$G344*$M344*$AQ$13)</f>
        <v>0</v>
      </c>
      <c r="AR344" s="123">
        <v>0</v>
      </c>
      <c r="AS344" s="116">
        <f>(AR344*$E344*$F344*$G344*$M344*$AS$13)</f>
        <v>0</v>
      </c>
      <c r="AT344" s="115">
        <v>0</v>
      </c>
      <c r="AU344" s="122">
        <f>(AT344*$E344*$F344*$G344*$M344*$AU$13)</f>
        <v>0</v>
      </c>
      <c r="AV344" s="115"/>
      <c r="AW344" s="116">
        <f t="shared" si="1200"/>
        <v>0</v>
      </c>
      <c r="AX344" s="115">
        <v>0</v>
      </c>
      <c r="AY344" s="115">
        <f t="shared" si="1201"/>
        <v>0</v>
      </c>
      <c r="AZ344" s="115"/>
      <c r="BA344" s="116">
        <f t="shared" si="1202"/>
        <v>0</v>
      </c>
      <c r="BB344" s="115">
        <v>0</v>
      </c>
      <c r="BC344" s="116">
        <f>(BB344*$E344*$F344*$G344*$L344*$BC$13)</f>
        <v>0</v>
      </c>
      <c r="BD344" s="115">
        <v>0</v>
      </c>
      <c r="BE344" s="116">
        <f t="shared" si="1203"/>
        <v>0</v>
      </c>
      <c r="BF344" s="115">
        <v>0</v>
      </c>
      <c r="BG344" s="116">
        <f>(BF344*$E344*$F344*$G344*$L344*$BG$13)</f>
        <v>0</v>
      </c>
      <c r="BH344" s="115">
        <v>0</v>
      </c>
      <c r="BI344" s="116">
        <f>(BH344*$E344*$F344*$G344*$L344*$BI$13)</f>
        <v>0</v>
      </c>
      <c r="BJ344" s="115">
        <v>0</v>
      </c>
      <c r="BK344" s="116">
        <f>(BJ344*$E344*$F344*$G344*$M344*$BK$13)</f>
        <v>0</v>
      </c>
      <c r="BL344" s="115"/>
      <c r="BM344" s="116">
        <f>(BL344*$E344*$F344*$G344*$M344*$BM$13)</f>
        <v>0</v>
      </c>
      <c r="BN344" s="115">
        <v>0</v>
      </c>
      <c r="BO344" s="116">
        <f>(BN344*$E344*$F344*$G344*$M344*$BO$13)</f>
        <v>0</v>
      </c>
      <c r="BP344" s="115">
        <v>0</v>
      </c>
      <c r="BQ344" s="116">
        <f>(BP344*$E344*$F344*$G344*$M344*$BQ$13)</f>
        <v>0</v>
      </c>
      <c r="BR344" s="115">
        <v>0</v>
      </c>
      <c r="BS344" s="116">
        <f>(BR344*$E344*$F344*$G344*$M344*$BS$13)</f>
        <v>0</v>
      </c>
      <c r="BT344" s="115">
        <v>5</v>
      </c>
      <c r="BU344" s="116">
        <f>(BT344*$E344*$F344*$G344*$M344*$BU$13)</f>
        <v>156486.75840000002</v>
      </c>
      <c r="BV344" s="115">
        <v>0</v>
      </c>
      <c r="BW344" s="124">
        <f>(BV344*$E344*$F344*$G344*$M344*$BW$13)</f>
        <v>0</v>
      </c>
      <c r="BX344" s="115">
        <v>0</v>
      </c>
      <c r="BY344" s="116">
        <f>(BX344*$E344*$F344*$G344*$L344*$BY$13)</f>
        <v>0</v>
      </c>
      <c r="BZ344" s="115"/>
      <c r="CA344" s="116">
        <f>(BZ344*$E344*$F344*$G344*$L344*$CA$13)</f>
        <v>0</v>
      </c>
      <c r="CB344" s="115"/>
      <c r="CC344" s="116">
        <f>(CB344*$E344*$F344*$G344*$L344*$CC$13)</f>
        <v>0</v>
      </c>
      <c r="CD344" s="115">
        <v>1</v>
      </c>
      <c r="CE344" s="116">
        <f>(CD344*$E344*$F344*$G344*$M344*$CE$13)</f>
        <v>26081.126399999997</v>
      </c>
      <c r="CF344" s="115"/>
      <c r="CG344" s="116">
        <f t="shared" si="1204"/>
        <v>0</v>
      </c>
      <c r="CH344" s="115"/>
      <c r="CI344" s="116">
        <f>(CH344*$E344*$F344*$G344*$L344*$CI$13)</f>
        <v>0</v>
      </c>
      <c r="CJ344" s="115"/>
      <c r="CK344" s="116">
        <f>(CJ344*$E344*$F344*$G344*$L344*$CK$13)</f>
        <v>0</v>
      </c>
      <c r="CL344" s="115">
        <v>0</v>
      </c>
      <c r="CM344" s="116">
        <f>(CL344*$E344*$F344*$G344*$L344*$CM$13)</f>
        <v>0</v>
      </c>
      <c r="CN344" s="115">
        <v>0</v>
      </c>
      <c r="CO344" s="116">
        <f>(CN344*$E344*$F344*$G344*$L344*$CO$13)</f>
        <v>0</v>
      </c>
      <c r="CP344" s="115">
        <v>0</v>
      </c>
      <c r="CQ344" s="116">
        <f>(CP344*$E344*$F344*$G344*$L344*$CQ$13)</f>
        <v>0</v>
      </c>
      <c r="CR344" s="115">
        <v>0</v>
      </c>
      <c r="CS344" s="116">
        <f>(CR344*$E344*$F344*$G344*$M344*$CS$13)</f>
        <v>0</v>
      </c>
      <c r="CT344" s="115">
        <v>0</v>
      </c>
      <c r="CU344" s="116">
        <f>(CT344*$E344*$F344*$G344*$M344*$CU$13)</f>
        <v>0</v>
      </c>
      <c r="CV344" s="115">
        <v>0</v>
      </c>
      <c r="CW344" s="116">
        <f>(CV344*$E344*$F344*$G344*$M344*$CW$13)</f>
        <v>0</v>
      </c>
      <c r="CX344" s="123">
        <v>0</v>
      </c>
      <c r="CY344" s="115">
        <f>(CX344*$E344*$F344*$G344*$M344*$CY$13)</f>
        <v>0</v>
      </c>
      <c r="CZ344" s="115">
        <v>0</v>
      </c>
      <c r="DA344" s="124">
        <f t="shared" si="1205"/>
        <v>0</v>
      </c>
      <c r="DB344" s="115"/>
      <c r="DC344" s="116">
        <f>(DB344*$E344*$F344*$G344*$M344*$DC$13)</f>
        <v>0</v>
      </c>
      <c r="DD344" s="125"/>
      <c r="DE344" s="115">
        <f>(DD344*$E344*$F344*$G344*$M344*$DE$13)</f>
        <v>0</v>
      </c>
      <c r="DF344" s="115">
        <v>0</v>
      </c>
      <c r="DG344" s="116">
        <f>(DF344*$E344*$F344*$G344*$M344*$DG$13)</f>
        <v>0</v>
      </c>
      <c r="DH344" s="115"/>
      <c r="DI344" s="116">
        <f>(DH344*$E344*$F344*$G344*$N344*$DI$13)</f>
        <v>0</v>
      </c>
      <c r="DJ344" s="115">
        <v>0</v>
      </c>
      <c r="DK344" s="124">
        <f>(DJ344*$E344*$F344*$G344*$O344*$DK$13)</f>
        <v>0</v>
      </c>
      <c r="DL344" s="124"/>
      <c r="DM344" s="124"/>
      <c r="DN344" s="116">
        <f t="shared" si="1206"/>
        <v>9</v>
      </c>
      <c r="DO344" s="116">
        <f t="shared" si="1206"/>
        <v>260811.26400000002</v>
      </c>
    </row>
    <row r="345" spans="1:119" s="37" customFormat="1" ht="24" customHeight="1" x14ac:dyDescent="0.25">
      <c r="A345" s="89"/>
      <c r="B345" s="109">
        <v>285</v>
      </c>
      <c r="C345" s="110" t="s">
        <v>776</v>
      </c>
      <c r="D345" s="152" t="s">
        <v>777</v>
      </c>
      <c r="E345" s="93">
        <v>24257</v>
      </c>
      <c r="F345" s="112">
        <v>0.73</v>
      </c>
      <c r="G345" s="131">
        <v>1</v>
      </c>
      <c r="H345" s="101"/>
      <c r="I345" s="101"/>
      <c r="J345" s="101"/>
      <c r="K345" s="65"/>
      <c r="L345" s="113">
        <v>1.4</v>
      </c>
      <c r="M345" s="113">
        <v>1.68</v>
      </c>
      <c r="N345" s="113">
        <v>2.23</v>
      </c>
      <c r="O345" s="114">
        <v>2.57</v>
      </c>
      <c r="P345" s="115">
        <v>89</v>
      </c>
      <c r="Q345" s="116">
        <f>(P345*$E345*$F345*$G345*$L345)</f>
        <v>2206368.2059999998</v>
      </c>
      <c r="R345" s="115">
        <v>0</v>
      </c>
      <c r="S345" s="115">
        <f>(R345*$E345*$F345*$G345*$L345)</f>
        <v>0</v>
      </c>
      <c r="T345" s="115">
        <v>0</v>
      </c>
      <c r="U345" s="116">
        <f>(T345*$E345*$F345*$G345*$L345)</f>
        <v>0</v>
      </c>
      <c r="V345" s="115"/>
      <c r="W345" s="116">
        <f t="shared" ref="W345" si="1207">(V345*$E345*$F345*$G345*$L345)</f>
        <v>0</v>
      </c>
      <c r="X345" s="115">
        <v>0</v>
      </c>
      <c r="Y345" s="116">
        <f t="shared" ref="Y345" si="1208">(X345*$E345*$F345*$G345*$L345)</f>
        <v>0</v>
      </c>
      <c r="Z345" s="116"/>
      <c r="AA345" s="116"/>
      <c r="AB345" s="115"/>
      <c r="AC345" s="116">
        <f>(AB345*$E345*$F345*$G345*$L345)</f>
        <v>0</v>
      </c>
      <c r="AD345" s="115"/>
      <c r="AE345" s="116"/>
      <c r="AF345" s="115">
        <v>2</v>
      </c>
      <c r="AG345" s="116">
        <f t="shared" ref="AG345" si="1209">(AF345*$E345*$F345*$G345*$L345)</f>
        <v>49581.307999999997</v>
      </c>
      <c r="AH345" s="115"/>
      <c r="AI345" s="116"/>
      <c r="AJ345" s="115"/>
      <c r="AK345" s="116">
        <f>(AJ345*$E345*$F345*$G345*$L345)</f>
        <v>0</v>
      </c>
      <c r="AL345" s="115">
        <v>104</v>
      </c>
      <c r="AM345" s="116">
        <f>(AL345*$E345*$F345*$G345*$L345)</f>
        <v>2578228.0159999998</v>
      </c>
      <c r="AN345" s="115">
        <v>0</v>
      </c>
      <c r="AO345" s="115">
        <f>(AN345*$E345*$F345*$G345*$L345)</f>
        <v>0</v>
      </c>
      <c r="AP345" s="115"/>
      <c r="AQ345" s="116">
        <f>(AP345*$E345*$F345*$G345*$M345)</f>
        <v>0</v>
      </c>
      <c r="AR345" s="123">
        <v>0</v>
      </c>
      <c r="AS345" s="116">
        <f>(AR345*$E345*$F345*$G345*$M345)</f>
        <v>0</v>
      </c>
      <c r="AT345" s="115">
        <v>19</v>
      </c>
      <c r="AU345" s="122">
        <f t="shared" ref="AU345" si="1210">(AT345*$E345*$F345*$G345*$M345)</f>
        <v>565226.91119999997</v>
      </c>
      <c r="AV345" s="115"/>
      <c r="AW345" s="116">
        <f t="shared" si="1200"/>
        <v>0</v>
      </c>
      <c r="AX345" s="115"/>
      <c r="AY345" s="115">
        <f t="shared" si="1201"/>
        <v>0</v>
      </c>
      <c r="AZ345" s="115"/>
      <c r="BA345" s="116">
        <f t="shared" si="1202"/>
        <v>0</v>
      </c>
      <c r="BB345" s="115">
        <v>0</v>
      </c>
      <c r="BC345" s="116">
        <f>(BB345*$E345*$F345*$G345*$L345)</f>
        <v>0</v>
      </c>
      <c r="BD345" s="115">
        <v>0</v>
      </c>
      <c r="BE345" s="116">
        <f t="shared" si="1203"/>
        <v>0</v>
      </c>
      <c r="BF345" s="115">
        <v>0</v>
      </c>
      <c r="BG345" s="116"/>
      <c r="BH345" s="115">
        <v>6</v>
      </c>
      <c r="BI345" s="116">
        <f t="shared" ref="BI345" si="1211">(BH345*$E345*$F345*$G345*$L345)</f>
        <v>148743.924</v>
      </c>
      <c r="BJ345" s="115">
        <v>20</v>
      </c>
      <c r="BK345" s="116">
        <f t="shared" ref="BK345" si="1212">(BJ345*$E345*$F345*$G345*$M345)</f>
        <v>594975.696</v>
      </c>
      <c r="BL345" s="115"/>
      <c r="BM345" s="116">
        <f>(BL345*$E345*$F345*$G345*$M345)</f>
        <v>0</v>
      </c>
      <c r="BN345" s="115">
        <v>0</v>
      </c>
      <c r="BO345" s="116">
        <f>(BN345*$E345*$F345*$G345*$M345)</f>
        <v>0</v>
      </c>
      <c r="BP345" s="115">
        <v>10</v>
      </c>
      <c r="BQ345" s="116">
        <f t="shared" ref="BQ345" si="1213">(BP345*$E345*$F345*$G345*$M345)</f>
        <v>297487.848</v>
      </c>
      <c r="BR345" s="115">
        <v>9</v>
      </c>
      <c r="BS345" s="116">
        <f t="shared" ref="BS345" si="1214">(BR345*$E345*$F345*$G345*$M345)</f>
        <v>267739.06319999998</v>
      </c>
      <c r="BT345" s="115">
        <v>13</v>
      </c>
      <c r="BU345" s="116">
        <f t="shared" ref="BU345" si="1215">(BT345*$E345*$F345*$G345*$M345)</f>
        <v>386734.20239999995</v>
      </c>
      <c r="BV345" s="115">
        <v>13</v>
      </c>
      <c r="BW345" s="124">
        <f t="shared" ref="BW345" si="1216">(BV345*$E345*$F345*$G345*$M345)</f>
        <v>386734.20239999995</v>
      </c>
      <c r="BX345" s="115">
        <v>0</v>
      </c>
      <c r="BY345" s="116">
        <f t="shared" ref="BY345" si="1217">(BX345*$E345*$F345*$G345*$L345)</f>
        <v>0</v>
      </c>
      <c r="BZ345" s="115"/>
      <c r="CA345" s="116">
        <f t="shared" ref="CA345" si="1218">(BZ345*$E345*$F345*$G345*$L345)</f>
        <v>0</v>
      </c>
      <c r="CB345" s="115">
        <v>0</v>
      </c>
      <c r="CC345" s="116">
        <f t="shared" ref="CC345" si="1219">(CB345*$E345*$F345*$G345*$L345)</f>
        <v>0</v>
      </c>
      <c r="CD345" s="115">
        <v>10</v>
      </c>
      <c r="CE345" s="116">
        <f t="shared" ref="CE345" si="1220">(CD345*$E345*$F345*$G345*$M345)</f>
        <v>297487.848</v>
      </c>
      <c r="CF345" s="115"/>
      <c r="CG345" s="116">
        <f t="shared" si="1204"/>
        <v>0</v>
      </c>
      <c r="CH345" s="115"/>
      <c r="CI345" s="116">
        <f t="shared" ref="CI345" si="1221">(CH345*$E345*$F345*$G345*$L345)</f>
        <v>0</v>
      </c>
      <c r="CJ345" s="115"/>
      <c r="CK345" s="116">
        <f t="shared" ref="CK345" si="1222">(CJ345*$E345*$F345*$G345*$L345)</f>
        <v>0</v>
      </c>
      <c r="CL345" s="115">
        <v>0</v>
      </c>
      <c r="CM345" s="116">
        <f t="shared" ref="CM345" si="1223">(CL345*$E345*$F345*$G345*$L345)</f>
        <v>0</v>
      </c>
      <c r="CN345" s="115">
        <v>9</v>
      </c>
      <c r="CO345" s="116">
        <f t="shared" ref="CO345" si="1224">(CN345*$E345*$F345*$G345*$L345)</f>
        <v>223115.88599999997</v>
      </c>
      <c r="CP345" s="115">
        <v>20</v>
      </c>
      <c r="CQ345" s="116">
        <f t="shared" ref="CQ345" si="1225">(CP345*$E345*$F345*$G345*$L345)</f>
        <v>495813.07999999996</v>
      </c>
      <c r="CR345" s="115">
        <v>19</v>
      </c>
      <c r="CS345" s="116">
        <f t="shared" ref="CS345" si="1226">(CR345*$E345*$F345*$G345*$M345)</f>
        <v>565226.91119999997</v>
      </c>
      <c r="CT345" s="115">
        <v>15</v>
      </c>
      <c r="CU345" s="116">
        <f t="shared" ref="CU345" si="1227">(CT345*$E345*$F345*$G345*$M345)</f>
        <v>446231.77199999994</v>
      </c>
      <c r="CV345" s="115">
        <v>0</v>
      </c>
      <c r="CW345" s="116">
        <f t="shared" ref="CW345" si="1228">(CV345*$E345*$F345*$G345*$M345)</f>
        <v>0</v>
      </c>
      <c r="CX345" s="123">
        <v>0</v>
      </c>
      <c r="CY345" s="115">
        <f>(CX345*$E345*$F345*$G345*$M345)</f>
        <v>0</v>
      </c>
      <c r="CZ345" s="115">
        <v>0</v>
      </c>
      <c r="DA345" s="124">
        <f t="shared" si="1205"/>
        <v>0</v>
      </c>
      <c r="DB345" s="115"/>
      <c r="DC345" s="116"/>
      <c r="DD345" s="125"/>
      <c r="DE345" s="115">
        <f t="shared" ref="DE345" si="1229">(DD345*$E345*$F345*$G345*$M345)</f>
        <v>0</v>
      </c>
      <c r="DF345" s="115">
        <v>17</v>
      </c>
      <c r="DG345" s="116">
        <f t="shared" ref="DG345" si="1230">(DF345*$E345*$F345*$G345*$M345)</f>
        <v>505729.34159999999</v>
      </c>
      <c r="DH345" s="115">
        <v>3</v>
      </c>
      <c r="DI345" s="116">
        <f t="shared" ref="DI345" si="1231">(DH345*$E345*$F345*$G345*$N345)</f>
        <v>118463.9109</v>
      </c>
      <c r="DJ345" s="115">
        <v>2</v>
      </c>
      <c r="DK345" s="124">
        <f t="shared" ref="DK345" si="1232">(DJ345*$E345*$F345*$G345*$O345)</f>
        <v>91017.115399999995</v>
      </c>
      <c r="DL345" s="124"/>
      <c r="DM345" s="124"/>
      <c r="DN345" s="116">
        <f t="shared" si="1206"/>
        <v>380</v>
      </c>
      <c r="DO345" s="116">
        <f t="shared" si="1206"/>
        <v>10224905.2423</v>
      </c>
    </row>
    <row r="346" spans="1:119" s="37" customFormat="1" ht="45" customHeight="1" x14ac:dyDescent="0.25">
      <c r="A346" s="89"/>
      <c r="B346" s="109">
        <v>286</v>
      </c>
      <c r="C346" s="110" t="s">
        <v>778</v>
      </c>
      <c r="D346" s="152" t="s">
        <v>779</v>
      </c>
      <c r="E346" s="93">
        <v>24257</v>
      </c>
      <c r="F346" s="112">
        <v>0.67</v>
      </c>
      <c r="G346" s="131">
        <v>1</v>
      </c>
      <c r="H346" s="101"/>
      <c r="I346" s="101"/>
      <c r="J346" s="101"/>
      <c r="K346" s="65"/>
      <c r="L346" s="113">
        <v>1.4</v>
      </c>
      <c r="M346" s="113">
        <v>1.68</v>
      </c>
      <c r="N346" s="113">
        <v>2.23</v>
      </c>
      <c r="O346" s="114">
        <v>2.57</v>
      </c>
      <c r="P346" s="115">
        <v>79</v>
      </c>
      <c r="Q346" s="116">
        <f t="shared" si="1199"/>
        <v>1977241.4354000001</v>
      </c>
      <c r="R346" s="115">
        <v>1</v>
      </c>
      <c r="S346" s="115">
        <f>(R346*$E346*$F346*$G346*$L346*$S$13)</f>
        <v>25028.372600000002</v>
      </c>
      <c r="T346" s="115">
        <v>173</v>
      </c>
      <c r="U346" s="116">
        <f>(T346*$E346*$F346*$G346*$L346*$U$13)</f>
        <v>4845561.1945580002</v>
      </c>
      <c r="V346" s="115">
        <v>15</v>
      </c>
      <c r="W346" s="116">
        <f>(V346*$E346*$F346*$G346*$L346*$W$13)</f>
        <v>420135.36369000003</v>
      </c>
      <c r="X346" s="115">
        <v>0</v>
      </c>
      <c r="Y346" s="116">
        <f>(X346*$E346*$F346*$G346*$L346*$Y$13)</f>
        <v>0</v>
      </c>
      <c r="Z346" s="116"/>
      <c r="AA346" s="116"/>
      <c r="AB346" s="115"/>
      <c r="AC346" s="116">
        <f>(AB346*$E346*$F346*$G346*$L346*$AC$13)</f>
        <v>0</v>
      </c>
      <c r="AD346" s="115"/>
      <c r="AE346" s="116"/>
      <c r="AF346" s="115">
        <v>5</v>
      </c>
      <c r="AG346" s="116">
        <f>(AF346*$E346*$F346*$G346*$L346*$AG$13)</f>
        <v>125141.86300000003</v>
      </c>
      <c r="AH346" s="115"/>
      <c r="AI346" s="116"/>
      <c r="AJ346" s="115"/>
      <c r="AK346" s="116">
        <f>(AJ346*$E346*$F346*$G346*$L346*$AK$13)</f>
        <v>0</v>
      </c>
      <c r="AL346" s="115">
        <v>56</v>
      </c>
      <c r="AM346" s="116">
        <f>(AL346*$E346*$F346*$G346*$L346*$AM$13)</f>
        <v>1401588.8656000001</v>
      </c>
      <c r="AN346" s="115">
        <v>1</v>
      </c>
      <c r="AO346" s="115">
        <f>(AN346*$E346*$F346*$G346*$L346*$AO$13)</f>
        <v>25028.372600000002</v>
      </c>
      <c r="AP346" s="115"/>
      <c r="AQ346" s="116">
        <f>(AP346*$E346*$F346*$G346*$M346*$AQ$13)</f>
        <v>0</v>
      </c>
      <c r="AR346" s="123">
        <v>0</v>
      </c>
      <c r="AS346" s="116">
        <f>(AR346*$E346*$F346*$G346*$M346*$AS$13)</f>
        <v>0</v>
      </c>
      <c r="AT346" s="115">
        <v>6</v>
      </c>
      <c r="AU346" s="122">
        <f>(AT346*$E346*$F346*$G346*$M346*$AU$13)</f>
        <v>180204.28272000002</v>
      </c>
      <c r="AV346" s="115"/>
      <c r="AW346" s="116">
        <f t="shared" si="1200"/>
        <v>0</v>
      </c>
      <c r="AX346" s="115">
        <v>0</v>
      </c>
      <c r="AY346" s="115">
        <f t="shared" si="1201"/>
        <v>0</v>
      </c>
      <c r="AZ346" s="115"/>
      <c r="BA346" s="116">
        <f t="shared" si="1202"/>
        <v>0</v>
      </c>
      <c r="BB346" s="115">
        <v>0</v>
      </c>
      <c r="BC346" s="116">
        <f>(BB346*$E346*$F346*$G346*$L346*$BC$13)</f>
        <v>0</v>
      </c>
      <c r="BD346" s="115">
        <v>0</v>
      </c>
      <c r="BE346" s="116">
        <f t="shared" si="1203"/>
        <v>0</v>
      </c>
      <c r="BF346" s="115">
        <v>0</v>
      </c>
      <c r="BG346" s="116">
        <f>(BF346*$E346*$F346*$G346*$L346*$BG$13)</f>
        <v>0</v>
      </c>
      <c r="BH346" s="115">
        <v>10</v>
      </c>
      <c r="BI346" s="116">
        <f>(BH346*$E346*$F346*$G346*$L346*$BI$13)</f>
        <v>273036.79200000002</v>
      </c>
      <c r="BJ346" s="115">
        <v>14</v>
      </c>
      <c r="BK346" s="116">
        <f>(BJ346*$E346*$F346*$G346*$M346*$BK$13)</f>
        <v>420476.65968000004</v>
      </c>
      <c r="BL346" s="115">
        <v>30</v>
      </c>
      <c r="BM346" s="116">
        <f>(BL346*$E346*$F346*$G346*$M346*$BM$13)</f>
        <v>819110.37599999993</v>
      </c>
      <c r="BN346" s="115">
        <v>0</v>
      </c>
      <c r="BO346" s="116">
        <f>(BN346*$E346*$F346*$G346*$M346*$BO$13)</f>
        <v>0</v>
      </c>
      <c r="BP346" s="115">
        <v>20</v>
      </c>
      <c r="BQ346" s="116">
        <f>(BP346*$E346*$F346*$G346*$M346*$BQ$13)</f>
        <v>546073.58400000003</v>
      </c>
      <c r="BR346" s="115">
        <v>4</v>
      </c>
      <c r="BS346" s="116">
        <f>(BR346*$E346*$F346*$G346*$M346*$BS$13)</f>
        <v>98293.245119999992</v>
      </c>
      <c r="BT346" s="115">
        <v>15</v>
      </c>
      <c r="BU346" s="116">
        <f>(BT346*$E346*$F346*$G346*$M346*$BU$13)</f>
        <v>491466.22559999995</v>
      </c>
      <c r="BV346" s="115">
        <v>4</v>
      </c>
      <c r="BW346" s="124">
        <f>(BV346*$E346*$F346*$G346*$M346*$BW$13)</f>
        <v>131057.66015999998</v>
      </c>
      <c r="BX346" s="115">
        <v>0</v>
      </c>
      <c r="BY346" s="116">
        <f>(BX346*$E346*$F346*$G346*$L346*$BY$13)</f>
        <v>0</v>
      </c>
      <c r="BZ346" s="115">
        <v>10</v>
      </c>
      <c r="CA346" s="116">
        <f>(BZ346*$E346*$F346*$G346*$L346*$CA$13)</f>
        <v>227530.66000000003</v>
      </c>
      <c r="CB346" s="115">
        <v>0</v>
      </c>
      <c r="CC346" s="116">
        <f>(CB346*$E346*$F346*$G346*$L346*$CC$13)</f>
        <v>0</v>
      </c>
      <c r="CD346" s="115">
        <v>28</v>
      </c>
      <c r="CE346" s="116">
        <f>(CD346*$E346*$F346*$G346*$M346*$CE$13)</f>
        <v>764503.01760000002</v>
      </c>
      <c r="CF346" s="115"/>
      <c r="CG346" s="116">
        <f t="shared" si="1204"/>
        <v>0</v>
      </c>
      <c r="CH346" s="115"/>
      <c r="CI346" s="116">
        <f>(CH346*$E346*$F346*$G346*$L346*$CI$13)</f>
        <v>0</v>
      </c>
      <c r="CJ346" s="115">
        <v>18</v>
      </c>
      <c r="CK346" s="116">
        <f>(CJ346*$E346*$F346*$G346*$L346*$CK$13)</f>
        <v>327644.15040000004</v>
      </c>
      <c r="CL346" s="115">
        <v>0</v>
      </c>
      <c r="CM346" s="116">
        <f>(CL346*$E346*$F346*$G346*$L346*$CM$13)</f>
        <v>0</v>
      </c>
      <c r="CN346" s="115">
        <v>9</v>
      </c>
      <c r="CO346" s="116">
        <f>(CN346*$E346*$F346*$G346*$L346*$CO$13)</f>
        <v>184299.8346</v>
      </c>
      <c r="CP346" s="115">
        <v>8</v>
      </c>
      <c r="CQ346" s="116">
        <f>(CP346*$E346*$F346*$G346*$L346*$CQ$13)</f>
        <v>182024.52799999999</v>
      </c>
      <c r="CR346" s="115">
        <v>42</v>
      </c>
      <c r="CS346" s="116">
        <f>(CR346*$E346*$F346*$G346*$M346*$CS$13)</f>
        <v>1146754.5264000001</v>
      </c>
      <c r="CT346" s="115">
        <v>5</v>
      </c>
      <c r="CU346" s="116">
        <f>(CT346*$E346*$F346*$G346*$M346*$CU$13)</f>
        <v>136518.39600000001</v>
      </c>
      <c r="CV346" s="115">
        <v>3</v>
      </c>
      <c r="CW346" s="116">
        <f>(CV346*$E346*$F346*$G346*$M346*$CW$13)</f>
        <v>81911.037599999996</v>
      </c>
      <c r="CX346" s="123">
        <v>0</v>
      </c>
      <c r="CY346" s="115">
        <f>(CX346*$E346*$F346*$G346*$M346*$CY$13)</f>
        <v>0</v>
      </c>
      <c r="CZ346" s="115">
        <v>0</v>
      </c>
      <c r="DA346" s="124">
        <f t="shared" si="1205"/>
        <v>0</v>
      </c>
      <c r="DB346" s="115">
        <v>1</v>
      </c>
      <c r="DC346" s="116">
        <f>(DB346*$E346*$F346*$G346*$M346*$DC$13)</f>
        <v>27303.679199999999</v>
      </c>
      <c r="DD346" s="125">
        <v>1</v>
      </c>
      <c r="DE346" s="115">
        <f>(DD346*$E346*$F346*$G346*$M346*$DE$13)</f>
        <v>27303.679199999999</v>
      </c>
      <c r="DF346" s="115">
        <v>15</v>
      </c>
      <c r="DG346" s="116">
        <f>(DF346*$E346*$F346*$G346*$M346*$DG$13)</f>
        <v>409555.18799999997</v>
      </c>
      <c r="DH346" s="115">
        <v>0</v>
      </c>
      <c r="DI346" s="116">
        <f>(DH346*$E346*$F346*$G346*$N346*$DI$13)</f>
        <v>0</v>
      </c>
      <c r="DJ346" s="115">
        <v>2</v>
      </c>
      <c r="DK346" s="124">
        <f>(DJ346*$E346*$F346*$G346*$O346*$DK$13)</f>
        <v>66829.005279999998</v>
      </c>
      <c r="DL346" s="124"/>
      <c r="DM346" s="124"/>
      <c r="DN346" s="116">
        <f t="shared" si="1206"/>
        <v>575</v>
      </c>
      <c r="DO346" s="116">
        <f t="shared" si="1206"/>
        <v>15361621.995007996</v>
      </c>
    </row>
    <row r="347" spans="1:119" s="37" customFormat="1" ht="30.75" customHeight="1" x14ac:dyDescent="0.25">
      <c r="A347" s="89"/>
      <c r="B347" s="109">
        <v>287</v>
      </c>
      <c r="C347" s="110" t="s">
        <v>780</v>
      </c>
      <c r="D347" s="152" t="s">
        <v>781</v>
      </c>
      <c r="E347" s="93">
        <v>24257</v>
      </c>
      <c r="F347" s="131">
        <v>1.2</v>
      </c>
      <c r="G347" s="131">
        <v>1</v>
      </c>
      <c r="H347" s="101"/>
      <c r="I347" s="101"/>
      <c r="J347" s="101"/>
      <c r="K347" s="65"/>
      <c r="L347" s="113">
        <v>1.4</v>
      </c>
      <c r="M347" s="113">
        <v>1.68</v>
      </c>
      <c r="N347" s="113">
        <v>2.23</v>
      </c>
      <c r="O347" s="114">
        <v>2.57</v>
      </c>
      <c r="P347" s="115">
        <v>91</v>
      </c>
      <c r="Q347" s="116">
        <f t="shared" si="1199"/>
        <v>4079251.176</v>
      </c>
      <c r="R347" s="115">
        <v>1</v>
      </c>
      <c r="S347" s="115">
        <f>(R347*$E347*$F347*$G347*$L347*$S$13)</f>
        <v>44826.935999999994</v>
      </c>
      <c r="T347" s="115">
        <v>0</v>
      </c>
      <c r="U347" s="116">
        <f>(T347*$E347*$F347*$G347*$L347*$U$13)</f>
        <v>0</v>
      </c>
      <c r="V347" s="115"/>
      <c r="W347" s="116">
        <f>(V347*$E347*$F347*$G347*$L347*$W$13)</f>
        <v>0</v>
      </c>
      <c r="X347" s="115">
        <v>9</v>
      </c>
      <c r="Y347" s="116">
        <f>(X347*$E347*$F347*$G347*$L347*$Y$13)</f>
        <v>513472.17599999992</v>
      </c>
      <c r="Z347" s="116"/>
      <c r="AA347" s="116"/>
      <c r="AB347" s="115"/>
      <c r="AC347" s="116">
        <f>(AB347*$E347*$F347*$G347*$L347*$AC$13)</f>
        <v>0</v>
      </c>
      <c r="AD347" s="115"/>
      <c r="AE347" s="116"/>
      <c r="AF347" s="115">
        <v>30</v>
      </c>
      <c r="AG347" s="116">
        <f>(AF347*$E347*$F347*$G347*$L347*$AG$13)</f>
        <v>1344808.0799999998</v>
      </c>
      <c r="AH347" s="115"/>
      <c r="AI347" s="116"/>
      <c r="AJ347" s="115"/>
      <c r="AK347" s="116">
        <f>(AJ347*$E347*$F347*$G347*$L347*$AK$13)</f>
        <v>0</v>
      </c>
      <c r="AL347" s="115">
        <v>94</v>
      </c>
      <c r="AM347" s="116">
        <f>(AL347*$E347*$F347*$G347*$L347*$AM$13)</f>
        <v>4213731.9840000002</v>
      </c>
      <c r="AN347" s="115">
        <v>0</v>
      </c>
      <c r="AO347" s="115">
        <f>(AN347*$E347*$F347*$G347*$L347*$AO$13)</f>
        <v>0</v>
      </c>
      <c r="AP347" s="115"/>
      <c r="AQ347" s="116">
        <f>(AP347*$E347*$F347*$G347*$M347*$AQ$13)</f>
        <v>0</v>
      </c>
      <c r="AR347" s="123">
        <v>4</v>
      </c>
      <c r="AS347" s="116">
        <f>(AR347*$E347*$F347*$G347*$M347*$AS$13)</f>
        <v>273851.82719999994</v>
      </c>
      <c r="AT347" s="115">
        <v>15</v>
      </c>
      <c r="AU347" s="122">
        <f>(AT347*$E347*$F347*$G347*$M347*$AU$13)</f>
        <v>806884.848</v>
      </c>
      <c r="AV347" s="115"/>
      <c r="AW347" s="116">
        <f t="shared" si="1200"/>
        <v>0</v>
      </c>
      <c r="AX347" s="115">
        <v>0</v>
      </c>
      <c r="AY347" s="115">
        <f t="shared" si="1201"/>
        <v>0</v>
      </c>
      <c r="AZ347" s="115"/>
      <c r="BA347" s="116">
        <f t="shared" si="1202"/>
        <v>0</v>
      </c>
      <c r="BB347" s="115">
        <v>0</v>
      </c>
      <c r="BC347" s="116">
        <f>(BB347*$E347*$F347*$G347*$L347*$BC$13)</f>
        <v>0</v>
      </c>
      <c r="BD347" s="115">
        <v>0</v>
      </c>
      <c r="BE347" s="116">
        <f t="shared" si="1203"/>
        <v>0</v>
      </c>
      <c r="BF347" s="115">
        <v>0</v>
      </c>
      <c r="BG347" s="116">
        <f>(BF347*$E347*$F347*$G347*$L347*$BG$13)</f>
        <v>0</v>
      </c>
      <c r="BH347" s="115">
        <v>4</v>
      </c>
      <c r="BI347" s="116">
        <f>(BH347*$E347*$F347*$G347*$L347*$BI$13)</f>
        <v>195608.44799999997</v>
      </c>
      <c r="BJ347" s="115">
        <v>102</v>
      </c>
      <c r="BK347" s="116">
        <f>(BJ347*$E347*$F347*$G347*$M347*$BK$13)</f>
        <v>5486816.9664000003</v>
      </c>
      <c r="BL347" s="115">
        <v>0</v>
      </c>
      <c r="BM347" s="116">
        <f>(BL347*$E347*$F347*$G347*$M347*$BM$13)</f>
        <v>0</v>
      </c>
      <c r="BN347" s="115">
        <v>0</v>
      </c>
      <c r="BO347" s="116">
        <f>(BN347*$E347*$F347*$G347*$M347*$BO$13)</f>
        <v>0</v>
      </c>
      <c r="BP347" s="115">
        <v>12</v>
      </c>
      <c r="BQ347" s="116">
        <f>(BP347*$E347*$F347*$G347*$M347*$BQ$13)</f>
        <v>586825.34399999992</v>
      </c>
      <c r="BR347" s="115">
        <v>0</v>
      </c>
      <c r="BS347" s="116">
        <f>(BR347*$E347*$F347*$G347*$M347*$BS$13)</f>
        <v>0</v>
      </c>
      <c r="BT347" s="115">
        <v>4</v>
      </c>
      <c r="BU347" s="116">
        <f>(BT347*$E347*$F347*$G347*$M347*$BU$13)</f>
        <v>234730.13759999996</v>
      </c>
      <c r="BV347" s="115">
        <v>6</v>
      </c>
      <c r="BW347" s="124">
        <f>(BV347*$E347*$F347*$G347*$M347*$BW$13)</f>
        <v>352095.20639999997</v>
      </c>
      <c r="BX347" s="115">
        <v>0</v>
      </c>
      <c r="BY347" s="116">
        <f>(BX347*$E347*$F347*$G347*$L347*$BY$13)</f>
        <v>0</v>
      </c>
      <c r="BZ347" s="115">
        <v>0</v>
      </c>
      <c r="CA347" s="116">
        <f>(BZ347*$E347*$F347*$G347*$L347*$CA$13)</f>
        <v>0</v>
      </c>
      <c r="CB347" s="115"/>
      <c r="CC347" s="116">
        <f>(CB347*$E347*$F347*$G347*$L347*$CC$13)</f>
        <v>0</v>
      </c>
      <c r="CD347" s="115">
        <v>4</v>
      </c>
      <c r="CE347" s="116">
        <f>(CD347*$E347*$F347*$G347*$M347*$CE$13)</f>
        <v>195608.44799999997</v>
      </c>
      <c r="CF347" s="115"/>
      <c r="CG347" s="116">
        <f t="shared" si="1204"/>
        <v>0</v>
      </c>
      <c r="CH347" s="115"/>
      <c r="CI347" s="116">
        <f>(CH347*$E347*$F347*$G347*$L347*$CI$13)</f>
        <v>0</v>
      </c>
      <c r="CJ347" s="115"/>
      <c r="CK347" s="116">
        <f>(CJ347*$E347*$F347*$G347*$L347*$CK$13)</f>
        <v>0</v>
      </c>
      <c r="CL347" s="115">
        <v>1</v>
      </c>
      <c r="CM347" s="116">
        <f>(CL347*$E347*$F347*$G347*$L347*$CM$13)</f>
        <v>40751.759999999995</v>
      </c>
      <c r="CN347" s="115">
        <v>4</v>
      </c>
      <c r="CO347" s="116">
        <f>(CN347*$E347*$F347*$G347*$L347*$CO$13)</f>
        <v>146706.33599999998</v>
      </c>
      <c r="CP347" s="115">
        <v>3</v>
      </c>
      <c r="CQ347" s="116">
        <f>(CP347*$E347*$F347*$G347*$L347*$CQ$13)</f>
        <v>122255.27999999998</v>
      </c>
      <c r="CR347" s="115">
        <v>13</v>
      </c>
      <c r="CS347" s="116">
        <f>(CR347*$E347*$F347*$G347*$M347*$CS$13)</f>
        <v>635727.45600000001</v>
      </c>
      <c r="CT347" s="115">
        <v>0</v>
      </c>
      <c r="CU347" s="116">
        <f>(CT347*$E347*$F347*$G347*$M347*$CU$13)</f>
        <v>0</v>
      </c>
      <c r="CV347" s="115">
        <v>0</v>
      </c>
      <c r="CW347" s="116">
        <f>(CV347*$E347*$F347*$G347*$M347*$CW$13)</f>
        <v>0</v>
      </c>
      <c r="CX347" s="123">
        <v>0</v>
      </c>
      <c r="CY347" s="115">
        <f>(CX347*$E347*$F347*$G347*$M347*$CY$13)</f>
        <v>0</v>
      </c>
      <c r="CZ347" s="115">
        <v>0</v>
      </c>
      <c r="DA347" s="124">
        <f t="shared" si="1205"/>
        <v>0</v>
      </c>
      <c r="DB347" s="115"/>
      <c r="DC347" s="116">
        <f>(DB347*$E347*$F347*$G347*$M347*$DC$13)</f>
        <v>0</v>
      </c>
      <c r="DD347" s="125"/>
      <c r="DE347" s="115">
        <f>(DD347*$E347*$F347*$G347*$M347*$DE$13)</f>
        <v>0</v>
      </c>
      <c r="DF347" s="115"/>
      <c r="DG347" s="116">
        <f>(DF347*$E347*$F347*$G347*$M347*$DG$13)</f>
        <v>0</v>
      </c>
      <c r="DH347" s="115"/>
      <c r="DI347" s="116">
        <f>(DH347*$E347*$F347*$G347*$N347*$DI$13)</f>
        <v>0</v>
      </c>
      <c r="DJ347" s="115">
        <v>0</v>
      </c>
      <c r="DK347" s="124">
        <f>(DJ347*$E347*$F347*$G347*$O347*$DK$13)</f>
        <v>0</v>
      </c>
      <c r="DL347" s="124"/>
      <c r="DM347" s="124"/>
      <c r="DN347" s="116">
        <f t="shared" si="1206"/>
        <v>397</v>
      </c>
      <c r="DO347" s="116">
        <f t="shared" si="1206"/>
        <v>19273952.409600001</v>
      </c>
    </row>
    <row r="348" spans="1:119" s="37" customFormat="1" ht="30" customHeight="1" x14ac:dyDescent="0.25">
      <c r="A348" s="89"/>
      <c r="B348" s="109">
        <v>288</v>
      </c>
      <c r="C348" s="110" t="s">
        <v>782</v>
      </c>
      <c r="D348" s="152" t="s">
        <v>783</v>
      </c>
      <c r="E348" s="93">
        <v>24257</v>
      </c>
      <c r="F348" s="112">
        <v>1.42</v>
      </c>
      <c r="G348" s="131">
        <v>1</v>
      </c>
      <c r="H348" s="101"/>
      <c r="I348" s="101"/>
      <c r="J348" s="101"/>
      <c r="K348" s="65"/>
      <c r="L348" s="113">
        <v>1.4</v>
      </c>
      <c r="M348" s="113">
        <v>1.68</v>
      </c>
      <c r="N348" s="113">
        <v>2.23</v>
      </c>
      <c r="O348" s="114">
        <v>2.57</v>
      </c>
      <c r="P348" s="115">
        <v>53</v>
      </c>
      <c r="Q348" s="116">
        <f t="shared" si="1199"/>
        <v>2811396.0027999994</v>
      </c>
      <c r="R348" s="115"/>
      <c r="S348" s="115">
        <f>(R348*$E348*$F348*$G348*$L348*$S$13)</f>
        <v>0</v>
      </c>
      <c r="T348" s="115">
        <v>0</v>
      </c>
      <c r="U348" s="116">
        <f>(T348*$E348*$F348*$G348*$L348*$U$13)</f>
        <v>0</v>
      </c>
      <c r="V348" s="115"/>
      <c r="W348" s="116">
        <f>(V348*$E348*$F348*$G348*$L348*$W$13)</f>
        <v>0</v>
      </c>
      <c r="X348" s="115">
        <v>1</v>
      </c>
      <c r="Y348" s="116">
        <f>(X348*$E348*$F348*$G348*$L348*$Y$13)</f>
        <v>67512.082399999985</v>
      </c>
      <c r="Z348" s="116"/>
      <c r="AA348" s="116"/>
      <c r="AB348" s="115"/>
      <c r="AC348" s="116">
        <f>(AB348*$E348*$F348*$G348*$L348*$AC$13)</f>
        <v>0</v>
      </c>
      <c r="AD348" s="115"/>
      <c r="AE348" s="116"/>
      <c r="AF348" s="115">
        <v>14</v>
      </c>
      <c r="AG348" s="116">
        <f>(AF348*$E348*$F348*$G348*$L348*$AG$13)</f>
        <v>742632.90639999998</v>
      </c>
      <c r="AH348" s="115"/>
      <c r="AI348" s="116"/>
      <c r="AJ348" s="115"/>
      <c r="AK348" s="116">
        <f>(AJ348*$E348*$F348*$G348*$L348*$AK$13)</f>
        <v>0</v>
      </c>
      <c r="AL348" s="115">
        <v>20</v>
      </c>
      <c r="AM348" s="116">
        <f>(AL348*$E348*$F348*$G348*$L348*$AM$13)</f>
        <v>1060904.152</v>
      </c>
      <c r="AN348" s="115">
        <v>13</v>
      </c>
      <c r="AO348" s="115">
        <f>(AN348*$E348*$F348*$G348*$L348*$AO$13)</f>
        <v>689587.69880000001</v>
      </c>
      <c r="AP348" s="115"/>
      <c r="AQ348" s="116">
        <f>(AP348*$E348*$F348*$G348*$M348*$AQ$13)</f>
        <v>0</v>
      </c>
      <c r="AR348" s="121">
        <v>1</v>
      </c>
      <c r="AS348" s="116">
        <f>(AR348*$E348*$F348*$G348*$M348*$AS$13)</f>
        <v>81014.498879999985</v>
      </c>
      <c r="AT348" s="115">
        <v>0</v>
      </c>
      <c r="AU348" s="122">
        <f>(AT348*$E348*$F348*$G348*$M348*$AU$13)</f>
        <v>0</v>
      </c>
      <c r="AV348" s="115"/>
      <c r="AW348" s="116">
        <f t="shared" si="1200"/>
        <v>0</v>
      </c>
      <c r="AX348" s="115">
        <v>0</v>
      </c>
      <c r="AY348" s="115">
        <f t="shared" si="1201"/>
        <v>0</v>
      </c>
      <c r="AZ348" s="115"/>
      <c r="BA348" s="116">
        <f t="shared" si="1202"/>
        <v>0</v>
      </c>
      <c r="BB348" s="115">
        <v>0</v>
      </c>
      <c r="BC348" s="116">
        <f>(BB348*$E348*$F348*$G348*$L348*$BC$13)</f>
        <v>0</v>
      </c>
      <c r="BD348" s="115">
        <v>0</v>
      </c>
      <c r="BE348" s="116">
        <f t="shared" si="1203"/>
        <v>0</v>
      </c>
      <c r="BF348" s="115">
        <v>0</v>
      </c>
      <c r="BG348" s="116">
        <f>(BF348*$E348*$F348*$G348*$L348*$BG$13)</f>
        <v>0</v>
      </c>
      <c r="BH348" s="115">
        <v>3</v>
      </c>
      <c r="BI348" s="116">
        <f>(BH348*$E348*$F348*$G348*$L348*$BI$13)</f>
        <v>173602.49759999997</v>
      </c>
      <c r="BJ348" s="115">
        <v>8</v>
      </c>
      <c r="BK348" s="116">
        <f>(BJ348*$E348*$F348*$G348*$M348*$BK$13)</f>
        <v>509233.99295999995</v>
      </c>
      <c r="BL348" s="115">
        <v>0</v>
      </c>
      <c r="BM348" s="116">
        <f>(BL348*$E348*$F348*$G348*$M348*$BM$13)</f>
        <v>0</v>
      </c>
      <c r="BN348" s="115">
        <v>0</v>
      </c>
      <c r="BO348" s="116">
        <f>(BN348*$E348*$F348*$G348*$M348*$BO$13)</f>
        <v>0</v>
      </c>
      <c r="BP348" s="115">
        <v>0</v>
      </c>
      <c r="BQ348" s="116">
        <f>(BP348*$E348*$F348*$G348*$M348*$BQ$13)</f>
        <v>0</v>
      </c>
      <c r="BR348" s="115">
        <v>0</v>
      </c>
      <c r="BS348" s="116">
        <f>(BR348*$E348*$F348*$G348*$M348*$BS$13)</f>
        <v>0</v>
      </c>
      <c r="BT348" s="115">
        <v>0</v>
      </c>
      <c r="BU348" s="116">
        <f>(BT348*$E348*$F348*$G348*$M348*$BU$13)</f>
        <v>0</v>
      </c>
      <c r="BV348" s="115">
        <v>1</v>
      </c>
      <c r="BW348" s="124">
        <f>(BV348*$E348*$F348*$G348*$M348*$BW$13)</f>
        <v>69440.999039999981</v>
      </c>
      <c r="BX348" s="115">
        <v>0</v>
      </c>
      <c r="BY348" s="116">
        <f>(BX348*$E348*$F348*$G348*$L348*$BY$13)</f>
        <v>0</v>
      </c>
      <c r="BZ348" s="115">
        <v>0</v>
      </c>
      <c r="CA348" s="116">
        <f>(BZ348*$E348*$F348*$G348*$L348*$CA$13)</f>
        <v>0</v>
      </c>
      <c r="CB348" s="115">
        <v>5</v>
      </c>
      <c r="CC348" s="116">
        <f>(CB348*$E348*$F348*$G348*$L348*$CC$13)</f>
        <v>241114.57999999996</v>
      </c>
      <c r="CD348" s="115">
        <v>0</v>
      </c>
      <c r="CE348" s="116">
        <f>(CD348*$E348*$F348*$G348*$M348*$CE$13)</f>
        <v>0</v>
      </c>
      <c r="CF348" s="115">
        <v>0</v>
      </c>
      <c r="CG348" s="116">
        <f t="shared" si="1204"/>
        <v>0</v>
      </c>
      <c r="CH348" s="115"/>
      <c r="CI348" s="116">
        <f>(CH348*$E348*$F348*$G348*$L348*$CI$13)</f>
        <v>0</v>
      </c>
      <c r="CJ348" s="115"/>
      <c r="CK348" s="116">
        <f>(CJ348*$E348*$F348*$G348*$L348*$CK$13)</f>
        <v>0</v>
      </c>
      <c r="CL348" s="115">
        <v>1</v>
      </c>
      <c r="CM348" s="116">
        <f>(CL348*$E348*$F348*$G348*$L348*$CM$13)</f>
        <v>48222.91599999999</v>
      </c>
      <c r="CN348" s="115">
        <v>0</v>
      </c>
      <c r="CO348" s="116">
        <f>(CN348*$E348*$F348*$G348*$L348*$CO$13)</f>
        <v>0</v>
      </c>
      <c r="CP348" s="115">
        <v>0</v>
      </c>
      <c r="CQ348" s="116">
        <f>(CP348*$E348*$F348*$G348*$L348*$CQ$13)</f>
        <v>0</v>
      </c>
      <c r="CR348" s="115">
        <v>0</v>
      </c>
      <c r="CS348" s="116">
        <f>(CR348*$E348*$F348*$G348*$M348*$CS$13)</f>
        <v>0</v>
      </c>
      <c r="CT348" s="115">
        <v>0</v>
      </c>
      <c r="CU348" s="116">
        <f>(CT348*$E348*$F348*$G348*$M348*$CU$13)</f>
        <v>0</v>
      </c>
      <c r="CV348" s="115">
        <v>0</v>
      </c>
      <c r="CW348" s="116">
        <f>(CV348*$E348*$F348*$G348*$M348*$CW$13)</f>
        <v>0</v>
      </c>
      <c r="CX348" s="123"/>
      <c r="CY348" s="115">
        <f>(CX348*$E348*$F348*$G348*$M348*$CY$13)</f>
        <v>0</v>
      </c>
      <c r="CZ348" s="115">
        <v>0</v>
      </c>
      <c r="DA348" s="124">
        <f t="shared" si="1205"/>
        <v>0</v>
      </c>
      <c r="DB348" s="115">
        <v>0</v>
      </c>
      <c r="DC348" s="116">
        <f>(DB348*$E348*$F348*$G348*$M348*$DC$13)</f>
        <v>0</v>
      </c>
      <c r="DD348" s="125"/>
      <c r="DE348" s="115">
        <f>(DD348*$E348*$F348*$G348*$M348*$DE$13)</f>
        <v>0</v>
      </c>
      <c r="DF348" s="115">
        <v>0</v>
      </c>
      <c r="DG348" s="116">
        <f>(DF348*$E348*$F348*$G348*$M348*$DG$13)</f>
        <v>0</v>
      </c>
      <c r="DH348" s="115"/>
      <c r="DI348" s="116">
        <f>(DH348*$E348*$F348*$G348*$N348*$DI$13)</f>
        <v>0</v>
      </c>
      <c r="DJ348" s="115">
        <v>0</v>
      </c>
      <c r="DK348" s="124">
        <f>(DJ348*$E348*$F348*$G348*$O348*$DK$13)</f>
        <v>0</v>
      </c>
      <c r="DL348" s="124"/>
      <c r="DM348" s="124"/>
      <c r="DN348" s="116">
        <f t="shared" si="1206"/>
        <v>120</v>
      </c>
      <c r="DO348" s="116">
        <f t="shared" si="1206"/>
        <v>6494662.3268799996</v>
      </c>
    </row>
    <row r="349" spans="1:119" s="37" customFormat="1" ht="30" customHeight="1" x14ac:dyDescent="0.25">
      <c r="A349" s="89"/>
      <c r="B349" s="109">
        <v>289</v>
      </c>
      <c r="C349" s="110" t="s">
        <v>784</v>
      </c>
      <c r="D349" s="152" t="s">
        <v>785</v>
      </c>
      <c r="E349" s="93">
        <v>24257</v>
      </c>
      <c r="F349" s="112">
        <v>2.31</v>
      </c>
      <c r="G349" s="131">
        <v>1</v>
      </c>
      <c r="H349" s="101"/>
      <c r="I349" s="101"/>
      <c r="J349" s="101"/>
      <c r="K349" s="65"/>
      <c r="L349" s="113">
        <v>1.4</v>
      </c>
      <c r="M349" s="113">
        <v>1.68</v>
      </c>
      <c r="N349" s="113">
        <v>2.23</v>
      </c>
      <c r="O349" s="114">
        <v>2.57</v>
      </c>
      <c r="P349" s="115">
        <v>26</v>
      </c>
      <c r="Q349" s="116">
        <f t="shared" ref="Q349:Q350" si="1233">(P349*$E349*$F349*$G349*$L349)</f>
        <v>2039625.5879999998</v>
      </c>
      <c r="R349" s="115">
        <v>0</v>
      </c>
      <c r="S349" s="115">
        <f t="shared" ref="S349:S350" si="1234">(R349*$E349*$F349*$G349*$L349)</f>
        <v>0</v>
      </c>
      <c r="T349" s="115">
        <v>0</v>
      </c>
      <c r="U349" s="116">
        <f t="shared" ref="U349:U350" si="1235">(T349*$E349*$F349*$G349*$L349)</f>
        <v>0</v>
      </c>
      <c r="V349" s="115"/>
      <c r="W349" s="116">
        <f t="shared" ref="W349:W350" si="1236">(V349*$E349*$F349*$G349*$L349)</f>
        <v>0</v>
      </c>
      <c r="X349" s="115">
        <v>4</v>
      </c>
      <c r="Y349" s="116">
        <f t="shared" ref="Y349:Y350" si="1237">(X349*$E349*$F349*$G349*$L349)</f>
        <v>313788.55199999997</v>
      </c>
      <c r="Z349" s="116"/>
      <c r="AA349" s="116"/>
      <c r="AB349" s="115"/>
      <c r="AC349" s="116">
        <f t="shared" ref="AC349:AC350" si="1238">(AB349*$E349*$F349*$G349*$L349)</f>
        <v>0</v>
      </c>
      <c r="AD349" s="115"/>
      <c r="AE349" s="116"/>
      <c r="AF349" s="115">
        <v>1</v>
      </c>
      <c r="AG349" s="116">
        <f t="shared" ref="AG349:AG350" si="1239">(AF349*$E349*$F349*$G349*$L349)</f>
        <v>78447.137999999992</v>
      </c>
      <c r="AH349" s="115"/>
      <c r="AI349" s="116"/>
      <c r="AJ349" s="115"/>
      <c r="AK349" s="116">
        <f t="shared" ref="AK349:AK350" si="1240">(AJ349*$E349*$F349*$G349*$L349)</f>
        <v>0</v>
      </c>
      <c r="AL349" s="115">
        <v>26</v>
      </c>
      <c r="AM349" s="116">
        <f t="shared" ref="AM349:AM350" si="1241">(AL349*$E349*$F349*$G349*$L349)</f>
        <v>2039625.5879999998</v>
      </c>
      <c r="AN349" s="115">
        <v>1</v>
      </c>
      <c r="AO349" s="115">
        <f t="shared" ref="AO349:AO350" si="1242">(AN349*$E349*$F349*$G349*$L349)</f>
        <v>78447.137999999992</v>
      </c>
      <c r="AP349" s="115">
        <v>0</v>
      </c>
      <c r="AQ349" s="116">
        <f t="shared" ref="AQ349:AQ350" si="1243">(AP349*$E349*$F349*$G349*$M349)</f>
        <v>0</v>
      </c>
      <c r="AR349" s="123">
        <v>0</v>
      </c>
      <c r="AS349" s="116">
        <f t="shared" ref="AS349:AS350" si="1244">(AR349*$E349*$F349*$G349*$M349)</f>
        <v>0</v>
      </c>
      <c r="AT349" s="115">
        <v>0</v>
      </c>
      <c r="AU349" s="122">
        <f t="shared" ref="AU349:AU350" si="1245">(AT349*$E349*$F349*$G349*$M349)</f>
        <v>0</v>
      </c>
      <c r="AV349" s="115"/>
      <c r="AW349" s="116">
        <f t="shared" si="1200"/>
        <v>0</v>
      </c>
      <c r="AX349" s="115">
        <v>0</v>
      </c>
      <c r="AY349" s="115">
        <f t="shared" si="1201"/>
        <v>0</v>
      </c>
      <c r="AZ349" s="115"/>
      <c r="BA349" s="116">
        <f t="shared" si="1202"/>
        <v>0</v>
      </c>
      <c r="BB349" s="115">
        <v>0</v>
      </c>
      <c r="BC349" s="116">
        <f t="shared" ref="BC349:BC350" si="1246">(BB349*$E349*$F349*$G349*$L349)</f>
        <v>0</v>
      </c>
      <c r="BD349" s="115">
        <v>0</v>
      </c>
      <c r="BE349" s="116">
        <f t="shared" si="1203"/>
        <v>0</v>
      </c>
      <c r="BF349" s="115">
        <v>0</v>
      </c>
      <c r="BG349" s="116"/>
      <c r="BH349" s="115">
        <v>0</v>
      </c>
      <c r="BI349" s="116">
        <f t="shared" ref="BI349:BI350" si="1247">(BH349*$E349*$F349*$G349*$L349)</f>
        <v>0</v>
      </c>
      <c r="BJ349" s="115">
        <v>25</v>
      </c>
      <c r="BK349" s="116">
        <f t="shared" ref="BK349:BK350" si="1248">(BJ349*$E349*$F349*$G349*$M349)</f>
        <v>2353414.14</v>
      </c>
      <c r="BL349" s="115">
        <v>0</v>
      </c>
      <c r="BM349" s="116">
        <f t="shared" ref="BM349:BM350" si="1249">(BL349*$E349*$F349*$G349*$M349)</f>
        <v>0</v>
      </c>
      <c r="BN349" s="115">
        <v>0</v>
      </c>
      <c r="BO349" s="116">
        <f t="shared" ref="BO349:BO350" si="1250">(BN349*$E349*$F349*$G349*$M349)</f>
        <v>0</v>
      </c>
      <c r="BP349" s="115">
        <v>0</v>
      </c>
      <c r="BQ349" s="116">
        <f t="shared" ref="BQ349:BQ350" si="1251">(BP349*$E349*$F349*$G349*$M349)</f>
        <v>0</v>
      </c>
      <c r="BR349" s="115">
        <v>0</v>
      </c>
      <c r="BS349" s="116">
        <f t="shared" ref="BS349:BS350" si="1252">(BR349*$E349*$F349*$G349*$M349)</f>
        <v>0</v>
      </c>
      <c r="BT349" s="115">
        <v>0</v>
      </c>
      <c r="BU349" s="116">
        <f t="shared" ref="BU349:BU350" si="1253">(BT349*$E349*$F349*$G349*$M349)</f>
        <v>0</v>
      </c>
      <c r="BV349" s="115">
        <v>2</v>
      </c>
      <c r="BW349" s="124">
        <f t="shared" ref="BW349:BW350" si="1254">(BV349*$E349*$F349*$G349*$M349)</f>
        <v>188273.13119999997</v>
      </c>
      <c r="BX349" s="115">
        <v>0</v>
      </c>
      <c r="BY349" s="116">
        <f t="shared" ref="BY349:BY350" si="1255">(BX349*$E349*$F349*$G349*$L349)</f>
        <v>0</v>
      </c>
      <c r="BZ349" s="115">
        <v>0</v>
      </c>
      <c r="CA349" s="116">
        <f t="shared" ref="CA349:CA350" si="1256">(BZ349*$E349*$F349*$G349*$L349)</f>
        <v>0</v>
      </c>
      <c r="CB349" s="115">
        <v>0</v>
      </c>
      <c r="CC349" s="116">
        <f t="shared" ref="CC349:CC350" si="1257">(CB349*$E349*$F349*$G349*$L349)</f>
        <v>0</v>
      </c>
      <c r="CD349" s="115">
        <v>0</v>
      </c>
      <c r="CE349" s="116">
        <f t="shared" ref="CE349:CE350" si="1258">(CD349*$E349*$F349*$G349*$M349)</f>
        <v>0</v>
      </c>
      <c r="CF349" s="115">
        <v>0</v>
      </c>
      <c r="CG349" s="116">
        <f t="shared" si="1204"/>
        <v>0</v>
      </c>
      <c r="CH349" s="115"/>
      <c r="CI349" s="116">
        <f t="shared" ref="CI349:CI350" si="1259">(CH349*$E349*$F349*$G349*$L349)</f>
        <v>0</v>
      </c>
      <c r="CJ349" s="115"/>
      <c r="CK349" s="116">
        <f t="shared" ref="CK349:CK350" si="1260">(CJ349*$E349*$F349*$G349*$L349)</f>
        <v>0</v>
      </c>
      <c r="CL349" s="115">
        <v>0</v>
      </c>
      <c r="CM349" s="116">
        <f t="shared" ref="CM349:CM350" si="1261">(CL349*$E349*$F349*$G349*$L349)</f>
        <v>0</v>
      </c>
      <c r="CN349" s="115">
        <v>0</v>
      </c>
      <c r="CO349" s="116">
        <f t="shared" ref="CO349:CO350" si="1262">(CN349*$E349*$F349*$G349*$L349)</f>
        <v>0</v>
      </c>
      <c r="CP349" s="115">
        <v>0</v>
      </c>
      <c r="CQ349" s="116">
        <f t="shared" ref="CQ349:CQ350" si="1263">(CP349*$E349*$F349*$G349*$L349)</f>
        <v>0</v>
      </c>
      <c r="CR349" s="115">
        <v>0</v>
      </c>
      <c r="CS349" s="116">
        <f t="shared" ref="CS349:CS350" si="1264">(CR349*$E349*$F349*$G349*$M349)</f>
        <v>0</v>
      </c>
      <c r="CT349" s="115">
        <v>0</v>
      </c>
      <c r="CU349" s="116">
        <f t="shared" ref="CU349:CU350" si="1265">(CT349*$E349*$F349*$G349*$M349)</f>
        <v>0</v>
      </c>
      <c r="CV349" s="115">
        <v>0</v>
      </c>
      <c r="CW349" s="116">
        <f t="shared" ref="CW349:CW350" si="1266">(CV349*$E349*$F349*$G349*$M349)</f>
        <v>0</v>
      </c>
      <c r="CX349" s="123">
        <v>0</v>
      </c>
      <c r="CY349" s="115">
        <f t="shared" ref="CY349:CY350" si="1267">(CX349*$E349*$F349*$G349*$M349)</f>
        <v>0</v>
      </c>
      <c r="CZ349" s="115">
        <v>0</v>
      </c>
      <c r="DA349" s="124">
        <f t="shared" si="1205"/>
        <v>0</v>
      </c>
      <c r="DB349" s="115">
        <v>0</v>
      </c>
      <c r="DC349" s="116"/>
      <c r="DD349" s="125"/>
      <c r="DE349" s="115">
        <f t="shared" ref="DE349:DE350" si="1268">(DD349*$E349*$F349*$G349*$M349)</f>
        <v>0</v>
      </c>
      <c r="DF349" s="115">
        <v>0</v>
      </c>
      <c r="DG349" s="116">
        <f t="shared" ref="DG349:DG350" si="1269">(DF349*$E349*$F349*$G349*$M349)</f>
        <v>0</v>
      </c>
      <c r="DH349" s="115"/>
      <c r="DI349" s="116">
        <f t="shared" ref="DI349:DI350" si="1270">(DH349*$E349*$F349*$G349*$N349)</f>
        <v>0</v>
      </c>
      <c r="DJ349" s="115">
        <v>0</v>
      </c>
      <c r="DK349" s="124">
        <f t="shared" ref="DK349:DK350" si="1271">(DJ349*$E349*$F349*$G349*$O349)</f>
        <v>0</v>
      </c>
      <c r="DL349" s="124"/>
      <c r="DM349" s="124"/>
      <c r="DN349" s="116">
        <f t="shared" si="1206"/>
        <v>85</v>
      </c>
      <c r="DO349" s="116">
        <f t="shared" si="1206"/>
        <v>7091621.2751999991</v>
      </c>
    </row>
    <row r="350" spans="1:119" s="37" customFormat="1" ht="30" customHeight="1" x14ac:dyDescent="0.25">
      <c r="A350" s="89"/>
      <c r="B350" s="109">
        <v>290</v>
      </c>
      <c r="C350" s="110" t="s">
        <v>786</v>
      </c>
      <c r="D350" s="152" t="s">
        <v>787</v>
      </c>
      <c r="E350" s="93">
        <v>24257</v>
      </c>
      <c r="F350" s="112">
        <v>3.12</v>
      </c>
      <c r="G350" s="195">
        <v>0.8</v>
      </c>
      <c r="H350" s="191"/>
      <c r="I350" s="191"/>
      <c r="J350" s="191"/>
      <c r="K350" s="65"/>
      <c r="L350" s="113">
        <v>1.4</v>
      </c>
      <c r="M350" s="113">
        <v>1.68</v>
      </c>
      <c r="N350" s="113">
        <v>2.23</v>
      </c>
      <c r="O350" s="114">
        <v>2.57</v>
      </c>
      <c r="P350" s="115">
        <v>91</v>
      </c>
      <c r="Q350" s="116">
        <f t="shared" si="1233"/>
        <v>7713493.1327999998</v>
      </c>
      <c r="R350" s="115">
        <v>0</v>
      </c>
      <c r="S350" s="115">
        <f t="shared" si="1234"/>
        <v>0</v>
      </c>
      <c r="T350" s="115">
        <v>0</v>
      </c>
      <c r="U350" s="116">
        <f t="shared" si="1235"/>
        <v>0</v>
      </c>
      <c r="V350" s="115"/>
      <c r="W350" s="116">
        <f t="shared" si="1236"/>
        <v>0</v>
      </c>
      <c r="X350" s="115">
        <v>3</v>
      </c>
      <c r="Y350" s="116">
        <f t="shared" si="1237"/>
        <v>254290.98240000001</v>
      </c>
      <c r="Z350" s="116"/>
      <c r="AA350" s="116"/>
      <c r="AB350" s="115"/>
      <c r="AC350" s="116">
        <f t="shared" si="1238"/>
        <v>0</v>
      </c>
      <c r="AD350" s="115"/>
      <c r="AE350" s="116"/>
      <c r="AF350" s="115">
        <v>38</v>
      </c>
      <c r="AG350" s="116">
        <f t="shared" si="1239"/>
        <v>3221019.1104000001</v>
      </c>
      <c r="AH350" s="115"/>
      <c r="AI350" s="116"/>
      <c r="AJ350" s="115"/>
      <c r="AK350" s="116">
        <f t="shared" si="1240"/>
        <v>0</v>
      </c>
      <c r="AL350" s="115">
        <v>52</v>
      </c>
      <c r="AM350" s="116">
        <f t="shared" si="1241"/>
        <v>4407710.3616000004</v>
      </c>
      <c r="AN350" s="115">
        <v>0</v>
      </c>
      <c r="AO350" s="115">
        <f t="shared" si="1242"/>
        <v>0</v>
      </c>
      <c r="AP350" s="115"/>
      <c r="AQ350" s="116">
        <f t="shared" si="1243"/>
        <v>0</v>
      </c>
      <c r="AR350" s="123">
        <v>0</v>
      </c>
      <c r="AS350" s="116">
        <f t="shared" si="1244"/>
        <v>0</v>
      </c>
      <c r="AT350" s="115">
        <v>0</v>
      </c>
      <c r="AU350" s="122">
        <f t="shared" si="1245"/>
        <v>0</v>
      </c>
      <c r="AV350" s="115"/>
      <c r="AW350" s="116">
        <f t="shared" si="1200"/>
        <v>0</v>
      </c>
      <c r="AX350" s="115">
        <v>0</v>
      </c>
      <c r="AY350" s="115">
        <f t="shared" si="1201"/>
        <v>0</v>
      </c>
      <c r="AZ350" s="115"/>
      <c r="BA350" s="116">
        <f t="shared" si="1202"/>
        <v>0</v>
      </c>
      <c r="BB350" s="115"/>
      <c r="BC350" s="116">
        <f t="shared" si="1246"/>
        <v>0</v>
      </c>
      <c r="BD350" s="115"/>
      <c r="BE350" s="116">
        <f t="shared" si="1203"/>
        <v>0</v>
      </c>
      <c r="BF350" s="115"/>
      <c r="BG350" s="116"/>
      <c r="BH350" s="115">
        <v>0</v>
      </c>
      <c r="BI350" s="116">
        <f t="shared" si="1247"/>
        <v>0</v>
      </c>
      <c r="BJ350" s="115">
        <v>60</v>
      </c>
      <c r="BK350" s="116">
        <f t="shared" si="1248"/>
        <v>6102983.5776000004</v>
      </c>
      <c r="BL350" s="115"/>
      <c r="BM350" s="116">
        <f t="shared" si="1249"/>
        <v>0</v>
      </c>
      <c r="BN350" s="115"/>
      <c r="BO350" s="116">
        <f t="shared" si="1250"/>
        <v>0</v>
      </c>
      <c r="BP350" s="115">
        <v>0</v>
      </c>
      <c r="BQ350" s="116">
        <f t="shared" si="1251"/>
        <v>0</v>
      </c>
      <c r="BR350" s="115">
        <v>0</v>
      </c>
      <c r="BS350" s="116">
        <f t="shared" si="1252"/>
        <v>0</v>
      </c>
      <c r="BT350" s="115">
        <v>0</v>
      </c>
      <c r="BU350" s="116">
        <f t="shared" si="1253"/>
        <v>0</v>
      </c>
      <c r="BV350" s="115">
        <v>0</v>
      </c>
      <c r="BW350" s="124">
        <f t="shared" si="1254"/>
        <v>0</v>
      </c>
      <c r="BX350" s="115"/>
      <c r="BY350" s="116">
        <f t="shared" si="1255"/>
        <v>0</v>
      </c>
      <c r="BZ350" s="115"/>
      <c r="CA350" s="116">
        <f t="shared" si="1256"/>
        <v>0</v>
      </c>
      <c r="CB350" s="115"/>
      <c r="CC350" s="116">
        <f t="shared" si="1257"/>
        <v>0</v>
      </c>
      <c r="CD350" s="115">
        <v>0</v>
      </c>
      <c r="CE350" s="116">
        <f t="shared" si="1258"/>
        <v>0</v>
      </c>
      <c r="CF350" s="115"/>
      <c r="CG350" s="116">
        <f t="shared" si="1204"/>
        <v>0</v>
      </c>
      <c r="CH350" s="115"/>
      <c r="CI350" s="116">
        <f t="shared" si="1259"/>
        <v>0</v>
      </c>
      <c r="CJ350" s="115"/>
      <c r="CK350" s="116">
        <f t="shared" si="1260"/>
        <v>0</v>
      </c>
      <c r="CL350" s="115">
        <v>0</v>
      </c>
      <c r="CM350" s="116">
        <f t="shared" si="1261"/>
        <v>0</v>
      </c>
      <c r="CN350" s="115">
        <v>0</v>
      </c>
      <c r="CO350" s="116">
        <f t="shared" si="1262"/>
        <v>0</v>
      </c>
      <c r="CP350" s="115">
        <v>0</v>
      </c>
      <c r="CQ350" s="116">
        <f t="shared" si="1263"/>
        <v>0</v>
      </c>
      <c r="CR350" s="115">
        <v>0</v>
      </c>
      <c r="CS350" s="116">
        <f t="shared" si="1264"/>
        <v>0</v>
      </c>
      <c r="CT350" s="115">
        <v>0</v>
      </c>
      <c r="CU350" s="116">
        <f t="shared" si="1265"/>
        <v>0</v>
      </c>
      <c r="CV350" s="115"/>
      <c r="CW350" s="116">
        <f t="shared" si="1266"/>
        <v>0</v>
      </c>
      <c r="CX350" s="123">
        <v>0</v>
      </c>
      <c r="CY350" s="115">
        <f t="shared" si="1267"/>
        <v>0</v>
      </c>
      <c r="CZ350" s="115"/>
      <c r="DA350" s="124">
        <f t="shared" si="1205"/>
        <v>0</v>
      </c>
      <c r="DB350" s="115">
        <v>0</v>
      </c>
      <c r="DC350" s="116"/>
      <c r="DD350" s="125"/>
      <c r="DE350" s="115">
        <f t="shared" si="1268"/>
        <v>0</v>
      </c>
      <c r="DF350" s="115">
        <v>0</v>
      </c>
      <c r="DG350" s="116">
        <f t="shared" si="1269"/>
        <v>0</v>
      </c>
      <c r="DH350" s="115"/>
      <c r="DI350" s="116">
        <f t="shared" si="1270"/>
        <v>0</v>
      </c>
      <c r="DJ350" s="115">
        <v>0</v>
      </c>
      <c r="DK350" s="124">
        <f t="shared" si="1271"/>
        <v>0</v>
      </c>
      <c r="DL350" s="124"/>
      <c r="DM350" s="124"/>
      <c r="DN350" s="116">
        <f t="shared" si="1206"/>
        <v>244</v>
      </c>
      <c r="DO350" s="116">
        <f t="shared" si="1206"/>
        <v>21699497.164800003</v>
      </c>
    </row>
    <row r="351" spans="1:119" s="37" customFormat="1" ht="30" customHeight="1" x14ac:dyDescent="0.25">
      <c r="A351" s="89"/>
      <c r="B351" s="109">
        <v>291</v>
      </c>
      <c r="C351" s="110" t="s">
        <v>788</v>
      </c>
      <c r="D351" s="152" t="s">
        <v>789</v>
      </c>
      <c r="E351" s="93">
        <v>24257</v>
      </c>
      <c r="F351" s="112">
        <v>1.08</v>
      </c>
      <c r="G351" s="131">
        <v>1</v>
      </c>
      <c r="H351" s="101"/>
      <c r="I351" s="101"/>
      <c r="J351" s="101"/>
      <c r="K351" s="65"/>
      <c r="L351" s="113">
        <v>1.4</v>
      </c>
      <c r="M351" s="113">
        <v>1.68</v>
      </c>
      <c r="N351" s="113">
        <v>2.23</v>
      </c>
      <c r="O351" s="114">
        <v>2.57</v>
      </c>
      <c r="P351" s="115">
        <f>204+130</f>
        <v>334</v>
      </c>
      <c r="Q351" s="116">
        <f t="shared" si="1199"/>
        <v>13474976.9616</v>
      </c>
      <c r="R351" s="115">
        <v>3</v>
      </c>
      <c r="S351" s="115">
        <f>(R351*$E351*$F351*$G351*$L351*$S$13)</f>
        <v>121032.72720000002</v>
      </c>
      <c r="T351" s="115">
        <v>0</v>
      </c>
      <c r="U351" s="116">
        <f>(T351*$E351*$F351*$G351*$L351*$U$13)</f>
        <v>0</v>
      </c>
      <c r="V351" s="115"/>
      <c r="W351" s="116">
        <f>(V351*$E351*$F351*$G351*$L351*$W$13)</f>
        <v>0</v>
      </c>
      <c r="X351" s="115">
        <v>53</v>
      </c>
      <c r="Y351" s="116">
        <f>(X351*$E351*$F351*$G351*$L351*$Y$13)</f>
        <v>2721402.5327999997</v>
      </c>
      <c r="Z351" s="116"/>
      <c r="AA351" s="116"/>
      <c r="AB351" s="115"/>
      <c r="AC351" s="116">
        <f>(AB351*$E351*$F351*$G351*$L351*$AC$13)</f>
        <v>0</v>
      </c>
      <c r="AD351" s="115"/>
      <c r="AE351" s="116"/>
      <c r="AF351" s="115">
        <v>27</v>
      </c>
      <c r="AG351" s="116">
        <f>(AF351*$E351*$F351*$G351*$L351*$AG$13)</f>
        <v>1089294.5448</v>
      </c>
      <c r="AH351" s="115"/>
      <c r="AI351" s="116"/>
      <c r="AJ351" s="115"/>
      <c r="AK351" s="116">
        <f>(AJ351*$E351*$F351*$G351*$L351*$AK$13)</f>
        <v>0</v>
      </c>
      <c r="AL351" s="115">
        <v>50</v>
      </c>
      <c r="AM351" s="116">
        <f>(AL351*$E351*$F351*$G351*$L351*$AM$13)</f>
        <v>2017212.12</v>
      </c>
      <c r="AN351" s="115">
        <v>0</v>
      </c>
      <c r="AO351" s="115">
        <f>(AN351*$E351*$F351*$G351*$L351*$AO$13)</f>
        <v>0</v>
      </c>
      <c r="AP351" s="115">
        <v>0</v>
      </c>
      <c r="AQ351" s="116">
        <f>(AP351*$E351*$F351*$G351*$M351*$AQ$13)</f>
        <v>0</v>
      </c>
      <c r="AR351" s="123">
        <v>1</v>
      </c>
      <c r="AS351" s="116">
        <f>(AR351*$E351*$F351*$G351*$M351*$AS$13)</f>
        <v>61616.661119999997</v>
      </c>
      <c r="AT351" s="115">
        <v>2</v>
      </c>
      <c r="AU351" s="122">
        <f>(AT351*$E351*$F351*$G351*$M351*$AU$13)</f>
        <v>96826.181760000021</v>
      </c>
      <c r="AV351" s="115"/>
      <c r="AW351" s="116">
        <f t="shared" si="1200"/>
        <v>0</v>
      </c>
      <c r="AX351" s="115">
        <v>0</v>
      </c>
      <c r="AY351" s="115">
        <f t="shared" si="1201"/>
        <v>0</v>
      </c>
      <c r="AZ351" s="115"/>
      <c r="BA351" s="116">
        <f t="shared" si="1202"/>
        <v>0</v>
      </c>
      <c r="BB351" s="115">
        <v>0</v>
      </c>
      <c r="BC351" s="116">
        <f>(BB351*$E351*$F351*$G351*$L351*$BC$13)</f>
        <v>0</v>
      </c>
      <c r="BD351" s="115">
        <v>0</v>
      </c>
      <c r="BE351" s="116">
        <f t="shared" si="1203"/>
        <v>0</v>
      </c>
      <c r="BF351" s="115">
        <v>0</v>
      </c>
      <c r="BG351" s="116">
        <f>(BF351*$E351*$F351*$G351*$L351*$BG$13)</f>
        <v>0</v>
      </c>
      <c r="BH351" s="115">
        <v>2</v>
      </c>
      <c r="BI351" s="116">
        <f>(BH351*$E351*$F351*$G351*$L351*$BI$13)</f>
        <v>88023.801600000006</v>
      </c>
      <c r="BJ351" s="115">
        <v>96</v>
      </c>
      <c r="BK351" s="116">
        <f>(BJ351*$E351*$F351*$G351*$M351*$BK$13)</f>
        <v>4647656.7244800003</v>
      </c>
      <c r="BL351" s="115">
        <v>0</v>
      </c>
      <c r="BM351" s="116">
        <f>(BL351*$E351*$F351*$G351*$M351*$BM$13)</f>
        <v>0</v>
      </c>
      <c r="BN351" s="115">
        <v>0</v>
      </c>
      <c r="BO351" s="116">
        <f>(BN351*$E351*$F351*$G351*$M351*$BO$13)</f>
        <v>0</v>
      </c>
      <c r="BP351" s="115">
        <v>0</v>
      </c>
      <c r="BQ351" s="116">
        <f>(BP351*$E351*$F351*$G351*$M351*$BQ$13)</f>
        <v>0</v>
      </c>
      <c r="BR351" s="115">
        <v>0</v>
      </c>
      <c r="BS351" s="116">
        <f>(BR351*$E351*$F351*$G351*$M351*$BS$13)</f>
        <v>0</v>
      </c>
      <c r="BT351" s="115">
        <v>4</v>
      </c>
      <c r="BU351" s="116">
        <f>(BT351*$E351*$F351*$G351*$M351*$BU$13)</f>
        <v>211257.12384000001</v>
      </c>
      <c r="BV351" s="115">
        <v>8</v>
      </c>
      <c r="BW351" s="124">
        <f>(BV351*$E351*$F351*$G351*$M351*$BW$13)</f>
        <v>422514.24768000003</v>
      </c>
      <c r="BX351" s="115">
        <v>0</v>
      </c>
      <c r="BY351" s="116">
        <f>(BX351*$E351*$F351*$G351*$L351*$BY$13)</f>
        <v>0</v>
      </c>
      <c r="BZ351" s="115">
        <v>0</v>
      </c>
      <c r="CA351" s="116">
        <f>(BZ351*$E351*$F351*$G351*$L351*$CA$13)</f>
        <v>0</v>
      </c>
      <c r="CB351" s="115"/>
      <c r="CC351" s="116">
        <f>(CB351*$E351*$F351*$G351*$L351*$CC$13)</f>
        <v>0</v>
      </c>
      <c r="CD351" s="115"/>
      <c r="CE351" s="116">
        <f>(CD351*$E351*$F351*$G351*$M351*$CE$13)</f>
        <v>0</v>
      </c>
      <c r="CF351" s="115">
        <v>0</v>
      </c>
      <c r="CG351" s="116">
        <f t="shared" si="1204"/>
        <v>0</v>
      </c>
      <c r="CH351" s="115"/>
      <c r="CI351" s="116">
        <f>(CH351*$E351*$F351*$G351*$L351*$CI$13)</f>
        <v>0</v>
      </c>
      <c r="CJ351" s="115"/>
      <c r="CK351" s="116">
        <f>(CJ351*$E351*$F351*$G351*$L351*$CK$13)</f>
        <v>0</v>
      </c>
      <c r="CL351" s="115">
        <v>0</v>
      </c>
      <c r="CM351" s="116">
        <f>(CL351*$E351*$F351*$G351*$L351*$CM$13)</f>
        <v>0</v>
      </c>
      <c r="CN351" s="115">
        <v>5</v>
      </c>
      <c r="CO351" s="116">
        <f>(CN351*$E351*$F351*$G351*$L351*$CO$13)</f>
        <v>165044.628</v>
      </c>
      <c r="CP351" s="115">
        <v>0</v>
      </c>
      <c r="CQ351" s="116">
        <f>(CP351*$E351*$F351*$G351*$L351*$CQ$13)</f>
        <v>0</v>
      </c>
      <c r="CR351" s="115">
        <v>6</v>
      </c>
      <c r="CS351" s="116">
        <f>(CR351*$E351*$F351*$G351*$M351*$CS$13)</f>
        <v>264071.40480000002</v>
      </c>
      <c r="CT351" s="115">
        <v>0</v>
      </c>
      <c r="CU351" s="116">
        <f>(CT351*$E351*$F351*$G351*$M351*$CU$13)</f>
        <v>0</v>
      </c>
      <c r="CV351" s="115">
        <v>0</v>
      </c>
      <c r="CW351" s="116">
        <f>(CV351*$E351*$F351*$G351*$M351*$CW$13)</f>
        <v>0</v>
      </c>
      <c r="CX351" s="123"/>
      <c r="CY351" s="115">
        <f>(CX351*$E351*$F351*$G351*$M351*$CY$13)</f>
        <v>0</v>
      </c>
      <c r="CZ351" s="115">
        <v>0</v>
      </c>
      <c r="DA351" s="124">
        <f t="shared" si="1205"/>
        <v>0</v>
      </c>
      <c r="DB351" s="115"/>
      <c r="DC351" s="116">
        <f>(DB351*$E351*$F351*$G351*$M351*$DC$13)</f>
        <v>0</v>
      </c>
      <c r="DD351" s="125"/>
      <c r="DE351" s="115">
        <f>(DD351*$E351*$F351*$G351*$M351*$DE$13)</f>
        <v>0</v>
      </c>
      <c r="DF351" s="115">
        <v>0</v>
      </c>
      <c r="DG351" s="116">
        <f>(DF351*$E351*$F351*$G351*$M351*$DG$13)</f>
        <v>0</v>
      </c>
      <c r="DH351" s="115"/>
      <c r="DI351" s="116">
        <f>(DH351*$E351*$F351*$G351*$N351*$DI$13)</f>
        <v>0</v>
      </c>
      <c r="DJ351" s="115">
        <v>0</v>
      </c>
      <c r="DK351" s="124">
        <f>(DJ351*$E351*$F351*$G351*$O351*$DK$13)</f>
        <v>0</v>
      </c>
      <c r="DL351" s="124"/>
      <c r="DM351" s="124"/>
      <c r="DN351" s="116">
        <f t="shared" si="1206"/>
        <v>591</v>
      </c>
      <c r="DO351" s="116">
        <f t="shared" si="1206"/>
        <v>25380929.659680001</v>
      </c>
    </row>
    <row r="352" spans="1:119" s="37" customFormat="1" ht="30" customHeight="1" x14ac:dyDescent="0.25">
      <c r="A352" s="89"/>
      <c r="B352" s="109">
        <v>292</v>
      </c>
      <c r="C352" s="110" t="s">
        <v>790</v>
      </c>
      <c r="D352" s="152" t="s">
        <v>791</v>
      </c>
      <c r="E352" s="93">
        <v>24257</v>
      </c>
      <c r="F352" s="112">
        <v>1.1200000000000001</v>
      </c>
      <c r="G352" s="131">
        <v>1</v>
      </c>
      <c r="H352" s="101"/>
      <c r="I352" s="101"/>
      <c r="J352" s="101"/>
      <c r="K352" s="65"/>
      <c r="L352" s="113">
        <v>1.4</v>
      </c>
      <c r="M352" s="113">
        <v>1.68</v>
      </c>
      <c r="N352" s="113">
        <v>2.23</v>
      </c>
      <c r="O352" s="114">
        <v>2.57</v>
      </c>
      <c r="P352" s="115">
        <v>321</v>
      </c>
      <c r="Q352" s="116">
        <f t="shared" si="1199"/>
        <v>13430150.025600001</v>
      </c>
      <c r="R352" s="115">
        <v>0</v>
      </c>
      <c r="S352" s="115">
        <f>(R352*$E352*$F352*$G352*$L352*$S$13)</f>
        <v>0</v>
      </c>
      <c r="T352" s="115">
        <v>0</v>
      </c>
      <c r="U352" s="116">
        <f>(T352*$E352*$F352*$G352*$L352*$U$13)</f>
        <v>0</v>
      </c>
      <c r="V352" s="115"/>
      <c r="W352" s="116">
        <f>(V352*$E352*$F352*$G352*$L352*$W$13)</f>
        <v>0</v>
      </c>
      <c r="X352" s="115">
        <v>8</v>
      </c>
      <c r="Y352" s="116">
        <f>(X352*$E352*$F352*$G352*$L352*$Y$13)</f>
        <v>425991.73119999998</v>
      </c>
      <c r="Z352" s="116"/>
      <c r="AA352" s="116"/>
      <c r="AB352" s="115"/>
      <c r="AC352" s="116">
        <f>(AB352*$E352*$F352*$G352*$L352*$AC$13)</f>
        <v>0</v>
      </c>
      <c r="AD352" s="115"/>
      <c r="AE352" s="116"/>
      <c r="AF352" s="115">
        <v>20</v>
      </c>
      <c r="AG352" s="116">
        <f>(AF352*$E352*$F352*$G352*$L352*$AG$13)</f>
        <v>836769.47200000007</v>
      </c>
      <c r="AH352" s="115"/>
      <c r="AI352" s="116"/>
      <c r="AJ352" s="115">
        <v>2</v>
      </c>
      <c r="AK352" s="116">
        <f>(AJ352*$E352*$F352*$G352*$L352*$AK$13)</f>
        <v>83676.94720000001</v>
      </c>
      <c r="AL352" s="115">
        <v>193</v>
      </c>
      <c r="AM352" s="116">
        <f>(AL352*$E352*$F352*$G352*$L352*$AM$13)</f>
        <v>8074825.4048000006</v>
      </c>
      <c r="AN352" s="115">
        <v>0</v>
      </c>
      <c r="AO352" s="115">
        <f>(AN352*$E352*$F352*$G352*$L352*$AO$13)</f>
        <v>0</v>
      </c>
      <c r="AP352" s="115"/>
      <c r="AQ352" s="116">
        <f>(AP352*$E352*$F352*$G352*$M352*$AQ$13)</f>
        <v>0</v>
      </c>
      <c r="AR352" s="123">
        <v>1</v>
      </c>
      <c r="AS352" s="116">
        <f>(AR352*$E352*$F352*$G352*$M352*$AS$13)</f>
        <v>63898.759680000003</v>
      </c>
      <c r="AT352" s="115">
        <v>4</v>
      </c>
      <c r="AU352" s="122">
        <f>(AT352*$E352*$F352*$G352*$M352*$AU$13)</f>
        <v>200824.67328000005</v>
      </c>
      <c r="AV352" s="115"/>
      <c r="AW352" s="116">
        <f t="shared" si="1200"/>
        <v>0</v>
      </c>
      <c r="AX352" s="115">
        <v>0</v>
      </c>
      <c r="AY352" s="115">
        <f t="shared" si="1201"/>
        <v>0</v>
      </c>
      <c r="AZ352" s="115"/>
      <c r="BA352" s="116">
        <f t="shared" si="1202"/>
        <v>0</v>
      </c>
      <c r="BB352" s="115">
        <v>0</v>
      </c>
      <c r="BC352" s="116">
        <f>(BB352*$E352*$F352*$G352*$L352*$BC$13)</f>
        <v>0</v>
      </c>
      <c r="BD352" s="115">
        <v>0</v>
      </c>
      <c r="BE352" s="116">
        <f t="shared" si="1203"/>
        <v>0</v>
      </c>
      <c r="BF352" s="115">
        <v>0</v>
      </c>
      <c r="BG352" s="116">
        <f>(BF352*$E352*$F352*$G352*$L352*$BG$13)</f>
        <v>0</v>
      </c>
      <c r="BH352" s="115">
        <v>5</v>
      </c>
      <c r="BI352" s="116">
        <f>(BH352*$E352*$F352*$G352*$L352*$BI$13)</f>
        <v>228209.856</v>
      </c>
      <c r="BJ352" s="115">
        <v>98</v>
      </c>
      <c r="BK352" s="116">
        <f>(BJ352*$E352*$F352*$G352*$M352*$BK$13)</f>
        <v>4920204.4953600001</v>
      </c>
      <c r="BL352" s="115">
        <v>0</v>
      </c>
      <c r="BM352" s="116">
        <f>(BL352*$E352*$F352*$G352*$M352*$BM$13)</f>
        <v>0</v>
      </c>
      <c r="BN352" s="115">
        <v>0</v>
      </c>
      <c r="BO352" s="116">
        <f>(BN352*$E352*$F352*$G352*$M352*$BO$13)</f>
        <v>0</v>
      </c>
      <c r="BP352" s="115">
        <v>1</v>
      </c>
      <c r="BQ352" s="116">
        <f>(BP352*$E352*$F352*$G352*$M352*$BQ$13)</f>
        <v>45641.971200000007</v>
      </c>
      <c r="BR352" s="115">
        <v>0</v>
      </c>
      <c r="BS352" s="116">
        <f>(BR352*$E352*$F352*$G352*$M352*$BS$13)</f>
        <v>0</v>
      </c>
      <c r="BT352" s="115">
        <v>0</v>
      </c>
      <c r="BU352" s="116">
        <f>(BT352*$E352*$F352*$G352*$M352*$BU$13)</f>
        <v>0</v>
      </c>
      <c r="BV352" s="115"/>
      <c r="BW352" s="124">
        <f>(BV352*$E352*$F352*$G352*$M352*$BW$13)</f>
        <v>0</v>
      </c>
      <c r="BX352" s="115">
        <v>0</v>
      </c>
      <c r="BY352" s="116">
        <f>(BX352*$E352*$F352*$G352*$L352*$BY$13)</f>
        <v>0</v>
      </c>
      <c r="BZ352" s="115">
        <v>0</v>
      </c>
      <c r="CA352" s="116">
        <f>(BZ352*$E352*$F352*$G352*$L352*$CA$13)</f>
        <v>0</v>
      </c>
      <c r="CB352" s="115"/>
      <c r="CC352" s="116">
        <f>(CB352*$E352*$F352*$G352*$L352*$CC$13)</f>
        <v>0</v>
      </c>
      <c r="CD352" s="115">
        <v>0</v>
      </c>
      <c r="CE352" s="116">
        <f>(CD352*$E352*$F352*$G352*$M352*$CE$13)</f>
        <v>0</v>
      </c>
      <c r="CF352" s="115">
        <v>0</v>
      </c>
      <c r="CG352" s="116">
        <f t="shared" si="1204"/>
        <v>0</v>
      </c>
      <c r="CH352" s="115"/>
      <c r="CI352" s="116">
        <f>(CH352*$E352*$F352*$G352*$L352*$CI$13)</f>
        <v>0</v>
      </c>
      <c r="CJ352" s="115"/>
      <c r="CK352" s="116">
        <f>(CJ352*$E352*$F352*$G352*$L352*$CK$13)</f>
        <v>0</v>
      </c>
      <c r="CL352" s="115">
        <v>0</v>
      </c>
      <c r="CM352" s="116">
        <f>(CL352*$E352*$F352*$G352*$L352*$CM$13)</f>
        <v>0</v>
      </c>
      <c r="CN352" s="115">
        <v>2</v>
      </c>
      <c r="CO352" s="116">
        <f>(CN352*$E352*$F352*$G352*$L352*$CO$13)</f>
        <v>68462.9568</v>
      </c>
      <c r="CP352" s="115">
        <v>6</v>
      </c>
      <c r="CQ352" s="116">
        <f>(CP352*$E352*$F352*$G352*$L352*$CQ$13)</f>
        <v>228209.856</v>
      </c>
      <c r="CR352" s="115">
        <v>11</v>
      </c>
      <c r="CS352" s="116">
        <f>(CR352*$E352*$F352*$G352*$M352*$CS$13)</f>
        <v>502061.68320000009</v>
      </c>
      <c r="CT352" s="115">
        <v>0</v>
      </c>
      <c r="CU352" s="116">
        <f>(CT352*$E352*$F352*$G352*$M352*$CU$13)</f>
        <v>0</v>
      </c>
      <c r="CV352" s="115">
        <v>0</v>
      </c>
      <c r="CW352" s="116">
        <f>(CV352*$E352*$F352*$G352*$M352*$CW$13)</f>
        <v>0</v>
      </c>
      <c r="CX352" s="123">
        <v>0</v>
      </c>
      <c r="CY352" s="115">
        <f>(CX352*$E352*$F352*$G352*$M352*$CY$13)</f>
        <v>0</v>
      </c>
      <c r="CZ352" s="115">
        <v>0</v>
      </c>
      <c r="DA352" s="124">
        <f t="shared" si="1205"/>
        <v>0</v>
      </c>
      <c r="DB352" s="115">
        <v>0</v>
      </c>
      <c r="DC352" s="116">
        <f>(DB352*$E352*$F352*$G352*$M352*$DC$13)</f>
        <v>0</v>
      </c>
      <c r="DD352" s="125"/>
      <c r="DE352" s="115">
        <f>(DD352*$E352*$F352*$G352*$M352*$DE$13)</f>
        <v>0</v>
      </c>
      <c r="DF352" s="115">
        <v>0</v>
      </c>
      <c r="DG352" s="116">
        <f>(DF352*$E352*$F352*$G352*$M352*$DG$13)</f>
        <v>0</v>
      </c>
      <c r="DH352" s="115"/>
      <c r="DI352" s="116">
        <f>(DH352*$E352*$F352*$G352*$N352*$DI$13)</f>
        <v>0</v>
      </c>
      <c r="DJ352" s="115">
        <v>0</v>
      </c>
      <c r="DK352" s="124">
        <f>(DJ352*$E352*$F352*$G352*$O352*$DK$13)</f>
        <v>0</v>
      </c>
      <c r="DL352" s="124"/>
      <c r="DM352" s="124"/>
      <c r="DN352" s="116">
        <f t="shared" si="1206"/>
        <v>672</v>
      </c>
      <c r="DO352" s="116">
        <f t="shared" si="1206"/>
        <v>29108927.832320001</v>
      </c>
    </row>
    <row r="353" spans="1:119" s="37" customFormat="1" ht="30" customHeight="1" x14ac:dyDescent="0.25">
      <c r="A353" s="89"/>
      <c r="B353" s="109">
        <v>293</v>
      </c>
      <c r="C353" s="110" t="s">
        <v>792</v>
      </c>
      <c r="D353" s="152" t="s">
        <v>793</v>
      </c>
      <c r="E353" s="93">
        <v>24257</v>
      </c>
      <c r="F353" s="112">
        <v>1.62</v>
      </c>
      <c r="G353" s="195">
        <v>1</v>
      </c>
      <c r="H353" s="191"/>
      <c r="I353" s="191"/>
      <c r="J353" s="191"/>
      <c r="K353" s="65"/>
      <c r="L353" s="113">
        <v>1.4</v>
      </c>
      <c r="M353" s="113">
        <v>1.68</v>
      </c>
      <c r="N353" s="113">
        <v>2.23</v>
      </c>
      <c r="O353" s="114">
        <v>2.57</v>
      </c>
      <c r="P353" s="115">
        <v>144</v>
      </c>
      <c r="Q353" s="116">
        <f t="shared" si="1199"/>
        <v>8714356.3584000003</v>
      </c>
      <c r="R353" s="115">
        <v>3</v>
      </c>
      <c r="S353" s="115">
        <f>(R353*$E353*$F353*$G353*$L353*$S$13)</f>
        <v>181549.09080000001</v>
      </c>
      <c r="T353" s="115">
        <v>0</v>
      </c>
      <c r="U353" s="116">
        <f>(T353*$E353*$F353*$G353*$L353*$U$13)</f>
        <v>0</v>
      </c>
      <c r="V353" s="115">
        <v>3</v>
      </c>
      <c r="W353" s="116">
        <f>(V353*$E353*$F353*$G353*$L353*$W$13)</f>
        <v>203169.937068</v>
      </c>
      <c r="X353" s="115">
        <v>5</v>
      </c>
      <c r="Y353" s="116">
        <f>(X353*$E353*$F353*$G353*$L353*$Y$13)</f>
        <v>385104.13199999998</v>
      </c>
      <c r="Z353" s="116"/>
      <c r="AA353" s="116"/>
      <c r="AB353" s="115"/>
      <c r="AC353" s="116">
        <f>(AB353*$E353*$F353*$G353*$L353*$AC$13)</f>
        <v>0</v>
      </c>
      <c r="AD353" s="115"/>
      <c r="AE353" s="116"/>
      <c r="AF353" s="115">
        <v>3</v>
      </c>
      <c r="AG353" s="116">
        <f>(AF353*$E353*$F353*$G353*$L353*$AG$13)</f>
        <v>181549.09080000001</v>
      </c>
      <c r="AH353" s="115"/>
      <c r="AI353" s="116"/>
      <c r="AJ353" s="115"/>
      <c r="AK353" s="116">
        <f>(AJ353*$E353*$F353*$G353*$L353*$AK$13)</f>
        <v>0</v>
      </c>
      <c r="AL353" s="115">
        <f>161</f>
        <v>161</v>
      </c>
      <c r="AM353" s="116">
        <f>(AL353*$E353*$F353*$G353*$L353*$AM$13)</f>
        <v>9743134.5396000016</v>
      </c>
      <c r="AN353" s="115">
        <v>0</v>
      </c>
      <c r="AO353" s="115">
        <f>(AN353*$E353*$F353*$G353*$L353*$AO$13)</f>
        <v>0</v>
      </c>
      <c r="AP353" s="115"/>
      <c r="AQ353" s="116">
        <f>(AP353*$E353*$F353*$G353*$M353*$AQ$13)</f>
        <v>0</v>
      </c>
      <c r="AR353" s="123">
        <v>0</v>
      </c>
      <c r="AS353" s="116">
        <f>(AR353*$E353*$F353*$G353*$M353*$AS$13)</f>
        <v>0</v>
      </c>
      <c r="AT353" s="115">
        <v>0</v>
      </c>
      <c r="AU353" s="122">
        <f>(AT353*$E353*$F353*$G353*$M353*$AU$13)</f>
        <v>0</v>
      </c>
      <c r="AV353" s="115"/>
      <c r="AW353" s="116">
        <f t="shared" si="1200"/>
        <v>0</v>
      </c>
      <c r="AX353" s="115"/>
      <c r="AY353" s="115">
        <f t="shared" si="1201"/>
        <v>0</v>
      </c>
      <c r="AZ353" s="115"/>
      <c r="BA353" s="116">
        <f t="shared" si="1202"/>
        <v>0</v>
      </c>
      <c r="BB353" s="115">
        <v>0</v>
      </c>
      <c r="BC353" s="116">
        <f>(BB353*$E353*$F353*$G353*$L353*$BC$13)</f>
        <v>0</v>
      </c>
      <c r="BD353" s="115">
        <v>0</v>
      </c>
      <c r="BE353" s="116">
        <f t="shared" si="1203"/>
        <v>0</v>
      </c>
      <c r="BF353" s="115">
        <v>0</v>
      </c>
      <c r="BG353" s="116">
        <f>(BF353*$E353*$F353*$G353*$L353*$BG$13)</f>
        <v>0</v>
      </c>
      <c r="BH353" s="115">
        <v>0</v>
      </c>
      <c r="BI353" s="116">
        <f>(BH353*$E353*$F353*$G353*$L353*$BI$13)</f>
        <v>0</v>
      </c>
      <c r="BJ353" s="115">
        <f>92-10</f>
        <v>82</v>
      </c>
      <c r="BK353" s="116">
        <f>(BJ353*$E353*$F353*$G353*$M353*$BK$13)</f>
        <v>5954810.1782400012</v>
      </c>
      <c r="BL353" s="115">
        <v>0</v>
      </c>
      <c r="BM353" s="116">
        <f>(BL353*$E353*$F353*$G353*$M353*$BM$13)</f>
        <v>0</v>
      </c>
      <c r="BN353" s="115">
        <v>0</v>
      </c>
      <c r="BO353" s="116">
        <f>(BN353*$E353*$F353*$G353*$M353*$BO$13)</f>
        <v>0</v>
      </c>
      <c r="BP353" s="115">
        <v>0</v>
      </c>
      <c r="BQ353" s="116">
        <f>(BP353*$E353*$F353*$G353*$M353*$BQ$13)</f>
        <v>0</v>
      </c>
      <c r="BR353" s="115">
        <v>0</v>
      </c>
      <c r="BS353" s="116">
        <f>(BR353*$E353*$F353*$G353*$M353*$BS$13)</f>
        <v>0</v>
      </c>
      <c r="BT353" s="115"/>
      <c r="BU353" s="116">
        <f>(BT353*$E353*$F353*$G353*$M353*$BU$13)</f>
        <v>0</v>
      </c>
      <c r="BV353" s="115">
        <v>1</v>
      </c>
      <c r="BW353" s="124">
        <f>(BV353*$E353*$F353*$G353*$M353*$BW$13)</f>
        <v>79221.421440000006</v>
      </c>
      <c r="BX353" s="115">
        <v>0</v>
      </c>
      <c r="BY353" s="116">
        <f>(BX353*$E353*$F353*$G353*$L353*$BY$13)</f>
        <v>0</v>
      </c>
      <c r="BZ353" s="115">
        <v>0</v>
      </c>
      <c r="CA353" s="116">
        <f>(BZ353*$E353*$F353*$G353*$L353*$CA$13)</f>
        <v>0</v>
      </c>
      <c r="CB353" s="115">
        <v>0</v>
      </c>
      <c r="CC353" s="116">
        <f>(CB353*$E353*$F353*$G353*$L353*$CC$13)</f>
        <v>0</v>
      </c>
      <c r="CD353" s="115">
        <v>0</v>
      </c>
      <c r="CE353" s="116">
        <f>(CD353*$E353*$F353*$G353*$M353*$CE$13)</f>
        <v>0</v>
      </c>
      <c r="CF353" s="115">
        <v>0</v>
      </c>
      <c r="CG353" s="116">
        <f t="shared" si="1204"/>
        <v>0</v>
      </c>
      <c r="CH353" s="115"/>
      <c r="CI353" s="116">
        <f>(CH353*$E353*$F353*$G353*$L353*$CI$13)</f>
        <v>0</v>
      </c>
      <c r="CJ353" s="115"/>
      <c r="CK353" s="116">
        <f>(CJ353*$E353*$F353*$G353*$L353*$CK$13)</f>
        <v>0</v>
      </c>
      <c r="CL353" s="115">
        <v>0</v>
      </c>
      <c r="CM353" s="116">
        <f>(CL353*$E353*$F353*$G353*$L353*$CM$13)</f>
        <v>0</v>
      </c>
      <c r="CN353" s="115">
        <v>0</v>
      </c>
      <c r="CO353" s="116">
        <f>(CN353*$E353*$F353*$G353*$L353*$CO$13)</f>
        <v>0</v>
      </c>
      <c r="CP353" s="115">
        <v>0</v>
      </c>
      <c r="CQ353" s="116">
        <f>(CP353*$E353*$F353*$G353*$L353*$CQ$13)</f>
        <v>0</v>
      </c>
      <c r="CR353" s="115">
        <v>0</v>
      </c>
      <c r="CS353" s="116">
        <f>(CR353*$E353*$F353*$G353*$M353*$CS$13)</f>
        <v>0</v>
      </c>
      <c r="CT353" s="115">
        <v>0</v>
      </c>
      <c r="CU353" s="116">
        <f>(CT353*$E353*$F353*$G353*$M353*$CU$13)</f>
        <v>0</v>
      </c>
      <c r="CV353" s="115">
        <v>0</v>
      </c>
      <c r="CW353" s="116">
        <f>(CV353*$E353*$F353*$G353*$M353*$CW$13)</f>
        <v>0</v>
      </c>
      <c r="CX353" s="123">
        <v>0</v>
      </c>
      <c r="CY353" s="115">
        <f>(CX353*$E353*$F353*$G353*$M353*$CY$13)</f>
        <v>0</v>
      </c>
      <c r="CZ353" s="115">
        <v>0</v>
      </c>
      <c r="DA353" s="124">
        <f t="shared" si="1205"/>
        <v>0</v>
      </c>
      <c r="DB353" s="115">
        <v>0</v>
      </c>
      <c r="DC353" s="116">
        <f>(DB353*$E353*$F353*$G353*$M353*$DC$13)</f>
        <v>0</v>
      </c>
      <c r="DD353" s="125"/>
      <c r="DE353" s="115">
        <f>(DD353*$E353*$F353*$G353*$M353*$DE$13)</f>
        <v>0</v>
      </c>
      <c r="DF353" s="115">
        <v>0</v>
      </c>
      <c r="DG353" s="116">
        <f>(DF353*$E353*$F353*$G353*$M353*$DG$13)</f>
        <v>0</v>
      </c>
      <c r="DH353" s="115"/>
      <c r="DI353" s="116">
        <f>(DH353*$E353*$F353*$G353*$N353*$DI$13)</f>
        <v>0</v>
      </c>
      <c r="DJ353" s="115">
        <v>0</v>
      </c>
      <c r="DK353" s="124">
        <f>(DJ353*$E353*$F353*$G353*$O353*$DK$13)</f>
        <v>0</v>
      </c>
      <c r="DL353" s="124"/>
      <c r="DM353" s="124"/>
      <c r="DN353" s="116">
        <f t="shared" si="1206"/>
        <v>402</v>
      </c>
      <c r="DO353" s="116">
        <f t="shared" si="1206"/>
        <v>25442894.748348005</v>
      </c>
    </row>
    <row r="354" spans="1:119" s="37" customFormat="1" ht="30" customHeight="1" x14ac:dyDescent="0.25">
      <c r="A354" s="89"/>
      <c r="B354" s="109">
        <v>294</v>
      </c>
      <c r="C354" s="110" t="s">
        <v>794</v>
      </c>
      <c r="D354" s="152" t="s">
        <v>795</v>
      </c>
      <c r="E354" s="93">
        <v>24257</v>
      </c>
      <c r="F354" s="112">
        <v>1.95</v>
      </c>
      <c r="G354" s="131">
        <v>1</v>
      </c>
      <c r="H354" s="101"/>
      <c r="I354" s="101"/>
      <c r="J354" s="101"/>
      <c r="K354" s="65"/>
      <c r="L354" s="113">
        <v>1.4</v>
      </c>
      <c r="M354" s="113">
        <v>1.68</v>
      </c>
      <c r="N354" s="113">
        <v>2.23</v>
      </c>
      <c r="O354" s="114">
        <v>2.57</v>
      </c>
      <c r="P354" s="115">
        <v>45</v>
      </c>
      <c r="Q354" s="116">
        <f t="shared" si="1199"/>
        <v>3277969.6949999998</v>
      </c>
      <c r="R354" s="115">
        <v>0</v>
      </c>
      <c r="S354" s="115">
        <f>(R354*$E354*$F354*$G354*$L354*$S$13)</f>
        <v>0</v>
      </c>
      <c r="T354" s="115">
        <v>0</v>
      </c>
      <c r="U354" s="116">
        <f>(T354*$E354*$F354*$G354*$L354*$U$13)</f>
        <v>0</v>
      </c>
      <c r="V354" s="115"/>
      <c r="W354" s="116">
        <f>(V354*$E354*$F354*$G354*$L354*$W$13)</f>
        <v>0</v>
      </c>
      <c r="X354" s="115">
        <v>13</v>
      </c>
      <c r="Y354" s="116">
        <f>(X354*$E354*$F354*$G354*$L354*$Y$13)</f>
        <v>1205233.3019999999</v>
      </c>
      <c r="Z354" s="116"/>
      <c r="AA354" s="116"/>
      <c r="AB354" s="115"/>
      <c r="AC354" s="116">
        <f>(AB354*$E354*$F354*$G354*$L354*$AC$13)</f>
        <v>0</v>
      </c>
      <c r="AD354" s="115"/>
      <c r="AE354" s="116"/>
      <c r="AF354" s="115">
        <v>5</v>
      </c>
      <c r="AG354" s="116">
        <f>(AF354*$E354*$F354*$G354*$L354*$AG$13)</f>
        <v>364218.85500000004</v>
      </c>
      <c r="AH354" s="115"/>
      <c r="AI354" s="116"/>
      <c r="AJ354" s="115"/>
      <c r="AK354" s="116">
        <f>(AJ354*$E354*$F354*$G354*$L354*$AK$13)</f>
        <v>0</v>
      </c>
      <c r="AL354" s="115">
        <v>121</v>
      </c>
      <c r="AM354" s="116">
        <f>(AL354*$E354*$F354*$G354*$L354*$AM$13)</f>
        <v>8814096.2909999993</v>
      </c>
      <c r="AN354" s="115">
        <v>0</v>
      </c>
      <c r="AO354" s="115">
        <f>(AN354*$E354*$F354*$G354*$L354*$AO$13)</f>
        <v>0</v>
      </c>
      <c r="AP354" s="115"/>
      <c r="AQ354" s="116">
        <f>(AP354*$E354*$F354*$G354*$M354*$AQ$13)</f>
        <v>0</v>
      </c>
      <c r="AR354" s="121">
        <v>3</v>
      </c>
      <c r="AS354" s="116">
        <f>(AR354*$E354*$F354*$G354*$M354*$AS$13)</f>
        <v>333756.91439999995</v>
      </c>
      <c r="AT354" s="115">
        <v>0</v>
      </c>
      <c r="AU354" s="122">
        <f>(AT354*$E354*$F354*$G354*$M354*$AU$13)</f>
        <v>0</v>
      </c>
      <c r="AV354" s="115"/>
      <c r="AW354" s="116">
        <f t="shared" si="1200"/>
        <v>0</v>
      </c>
      <c r="AX354" s="115"/>
      <c r="AY354" s="115">
        <f t="shared" si="1201"/>
        <v>0</v>
      </c>
      <c r="AZ354" s="115"/>
      <c r="BA354" s="116">
        <f t="shared" si="1202"/>
        <v>0</v>
      </c>
      <c r="BB354" s="115">
        <v>0</v>
      </c>
      <c r="BC354" s="116">
        <f>(BB354*$E354*$F354*$G354*$L354*$BC$13)</f>
        <v>0</v>
      </c>
      <c r="BD354" s="115">
        <v>0</v>
      </c>
      <c r="BE354" s="116">
        <f t="shared" si="1203"/>
        <v>0</v>
      </c>
      <c r="BF354" s="115">
        <v>0</v>
      </c>
      <c r="BG354" s="116">
        <f>(BF354*$E354*$F354*$G354*$L354*$BG$13)</f>
        <v>0</v>
      </c>
      <c r="BH354" s="115">
        <v>0</v>
      </c>
      <c r="BI354" s="116">
        <f>(BH354*$E354*$F354*$G354*$L354*$BI$13)</f>
        <v>0</v>
      </c>
      <c r="BJ354" s="115">
        <v>30</v>
      </c>
      <c r="BK354" s="116">
        <f>(BJ354*$E354*$F354*$G354*$M354*$BK$13)</f>
        <v>2622375.7560000001</v>
      </c>
      <c r="BL354" s="115">
        <v>0</v>
      </c>
      <c r="BM354" s="116">
        <f>(BL354*$E354*$F354*$G354*$M354*$BM$13)</f>
        <v>0</v>
      </c>
      <c r="BN354" s="115">
        <v>0</v>
      </c>
      <c r="BO354" s="116">
        <f>(BN354*$E354*$F354*$G354*$M354*$BO$13)</f>
        <v>0</v>
      </c>
      <c r="BP354" s="115">
        <v>0</v>
      </c>
      <c r="BQ354" s="116">
        <f>(BP354*$E354*$F354*$G354*$M354*$BQ$13)</f>
        <v>0</v>
      </c>
      <c r="BR354" s="115">
        <v>0</v>
      </c>
      <c r="BS354" s="116">
        <f>(BR354*$E354*$F354*$G354*$M354*$BS$13)</f>
        <v>0</v>
      </c>
      <c r="BT354" s="115">
        <v>0</v>
      </c>
      <c r="BU354" s="116">
        <f>(BT354*$E354*$F354*$G354*$M354*$BU$13)</f>
        <v>0</v>
      </c>
      <c r="BV354" s="115">
        <v>0</v>
      </c>
      <c r="BW354" s="124">
        <f>(BV354*$E354*$F354*$G354*$M354*$BW$13)</f>
        <v>0</v>
      </c>
      <c r="BX354" s="115">
        <v>0</v>
      </c>
      <c r="BY354" s="116">
        <f>(BX354*$E354*$F354*$G354*$L354*$BY$13)</f>
        <v>0</v>
      </c>
      <c r="BZ354" s="115">
        <v>0</v>
      </c>
      <c r="CA354" s="116">
        <f>(BZ354*$E354*$F354*$G354*$L354*$CA$13)</f>
        <v>0</v>
      </c>
      <c r="CB354" s="115">
        <v>0</v>
      </c>
      <c r="CC354" s="116">
        <f>(CB354*$E354*$F354*$G354*$L354*$CC$13)</f>
        <v>0</v>
      </c>
      <c r="CD354" s="115">
        <v>0</v>
      </c>
      <c r="CE354" s="116">
        <f>(CD354*$E354*$F354*$G354*$M354*$CE$13)</f>
        <v>0</v>
      </c>
      <c r="CF354" s="115">
        <v>0</v>
      </c>
      <c r="CG354" s="116">
        <f t="shared" si="1204"/>
        <v>0</v>
      </c>
      <c r="CH354" s="115"/>
      <c r="CI354" s="116">
        <f>(CH354*$E354*$F354*$G354*$L354*$CI$13)</f>
        <v>0</v>
      </c>
      <c r="CJ354" s="115"/>
      <c r="CK354" s="116">
        <f>(CJ354*$E354*$F354*$G354*$L354*$CK$13)</f>
        <v>0</v>
      </c>
      <c r="CL354" s="115">
        <v>0</v>
      </c>
      <c r="CM354" s="116">
        <f>(CL354*$E354*$F354*$G354*$L354*$CM$13)</f>
        <v>0</v>
      </c>
      <c r="CN354" s="115">
        <v>0</v>
      </c>
      <c r="CO354" s="116">
        <f>(CN354*$E354*$F354*$G354*$L354*$CO$13)</f>
        <v>0</v>
      </c>
      <c r="CP354" s="115">
        <v>0</v>
      </c>
      <c r="CQ354" s="116">
        <f>(CP354*$E354*$F354*$G354*$L354*$CQ$13)</f>
        <v>0</v>
      </c>
      <c r="CR354" s="115">
        <v>0</v>
      </c>
      <c r="CS354" s="116">
        <f>(CR354*$E354*$F354*$G354*$M354*$CS$13)</f>
        <v>0</v>
      </c>
      <c r="CT354" s="115">
        <v>0</v>
      </c>
      <c r="CU354" s="116">
        <f>(CT354*$E354*$F354*$G354*$M354*$CU$13)</f>
        <v>0</v>
      </c>
      <c r="CV354" s="115">
        <v>0</v>
      </c>
      <c r="CW354" s="116">
        <f>(CV354*$E354*$F354*$G354*$M354*$CW$13)</f>
        <v>0</v>
      </c>
      <c r="CX354" s="123"/>
      <c r="CY354" s="115">
        <f>(CX354*$E354*$F354*$G354*$M354*$CY$13)</f>
        <v>0</v>
      </c>
      <c r="CZ354" s="115">
        <v>0</v>
      </c>
      <c r="DA354" s="124">
        <f t="shared" si="1205"/>
        <v>0</v>
      </c>
      <c r="DB354" s="115">
        <v>0</v>
      </c>
      <c r="DC354" s="116">
        <f>(DB354*$E354*$F354*$G354*$M354*$DC$13)</f>
        <v>0</v>
      </c>
      <c r="DD354" s="125"/>
      <c r="DE354" s="115">
        <f>(DD354*$E354*$F354*$G354*$M354*$DE$13)</f>
        <v>0</v>
      </c>
      <c r="DF354" s="115">
        <v>0</v>
      </c>
      <c r="DG354" s="116">
        <f>(DF354*$E354*$F354*$G354*$M354*$DG$13)</f>
        <v>0</v>
      </c>
      <c r="DH354" s="115"/>
      <c r="DI354" s="116">
        <f>(DH354*$E354*$F354*$G354*$N354*$DI$13)</f>
        <v>0</v>
      </c>
      <c r="DJ354" s="115">
        <v>0</v>
      </c>
      <c r="DK354" s="124">
        <f>(DJ354*$E354*$F354*$G354*$O354*$DK$13)</f>
        <v>0</v>
      </c>
      <c r="DL354" s="124"/>
      <c r="DM354" s="124"/>
      <c r="DN354" s="116">
        <f t="shared" si="1206"/>
        <v>217</v>
      </c>
      <c r="DO354" s="116">
        <f t="shared" si="1206"/>
        <v>16617650.8134</v>
      </c>
    </row>
    <row r="355" spans="1:119" s="37" customFormat="1" ht="30" customHeight="1" x14ac:dyDescent="0.25">
      <c r="A355" s="89"/>
      <c r="B355" s="109">
        <v>295</v>
      </c>
      <c r="C355" s="110" t="s">
        <v>796</v>
      </c>
      <c r="D355" s="152" t="s">
        <v>797</v>
      </c>
      <c r="E355" s="93">
        <v>24257</v>
      </c>
      <c r="F355" s="112">
        <v>2.14</v>
      </c>
      <c r="G355" s="192">
        <v>0.9</v>
      </c>
      <c r="H355" s="191"/>
      <c r="I355" s="191"/>
      <c r="J355" s="191"/>
      <c r="K355" s="65"/>
      <c r="L355" s="113">
        <v>1.4</v>
      </c>
      <c r="M355" s="113">
        <v>1.68</v>
      </c>
      <c r="N355" s="113">
        <v>2.23</v>
      </c>
      <c r="O355" s="114">
        <v>2.57</v>
      </c>
      <c r="P355" s="115">
        <v>445</v>
      </c>
      <c r="Q355" s="116">
        <f t="shared" si="1199"/>
        <v>32016518.364600006</v>
      </c>
      <c r="R355" s="115">
        <v>0</v>
      </c>
      <c r="S355" s="115">
        <f>(R355*$E355*$F355*$G355*$L355*$S$13)</f>
        <v>0</v>
      </c>
      <c r="T355" s="115">
        <v>0</v>
      </c>
      <c r="U355" s="116">
        <f>(T355*$E355*$F355*$G355*$L355*$U$13)</f>
        <v>0</v>
      </c>
      <c r="V355" s="115"/>
      <c r="W355" s="116">
        <f>(V355*$E355*$F355*$G355*$L355*$W$13)</f>
        <v>0</v>
      </c>
      <c r="X355" s="115">
        <v>3</v>
      </c>
      <c r="Y355" s="116">
        <f>(X355*$E355*$F355*$G355*$L355*$Y$13)</f>
        <v>274707.61415999994</v>
      </c>
      <c r="Z355" s="116"/>
      <c r="AA355" s="116"/>
      <c r="AB355" s="115"/>
      <c r="AC355" s="116">
        <f>(AB355*$E355*$F355*$G355*$L355*$AC$13)</f>
        <v>0</v>
      </c>
      <c r="AD355" s="115"/>
      <c r="AE355" s="116"/>
      <c r="AF355" s="115">
        <v>30</v>
      </c>
      <c r="AG355" s="116">
        <f>(AF355*$E355*$F355*$G355*$L355*$AG$13)</f>
        <v>2158416.9684000006</v>
      </c>
      <c r="AH355" s="115"/>
      <c r="AI355" s="116"/>
      <c r="AJ355" s="117"/>
      <c r="AK355" s="116">
        <f>(AJ355*$E355*$F355*$G355*$L355*$AK$13)</f>
        <v>0</v>
      </c>
      <c r="AL355" s="115">
        <f>161</f>
        <v>161</v>
      </c>
      <c r="AM355" s="116">
        <f>(AL355*$E355*$F355*$G355*$L355*$AM$13)</f>
        <v>11583504.39708</v>
      </c>
      <c r="AN355" s="115">
        <v>0</v>
      </c>
      <c r="AO355" s="115">
        <f>(AN355*$E355*$F355*$G355*$L355*$AO$13)</f>
        <v>0</v>
      </c>
      <c r="AP355" s="115"/>
      <c r="AQ355" s="116">
        <f>(AP355*$E355*$F355*$G355*$M355*$AQ$13)</f>
        <v>0</v>
      </c>
      <c r="AR355" s="123">
        <v>1</v>
      </c>
      <c r="AS355" s="116">
        <f>(AR355*$E355*$F355*$G355*$M355*$AS$13)</f>
        <v>109883.045664</v>
      </c>
      <c r="AT355" s="115">
        <v>0</v>
      </c>
      <c r="AU355" s="122">
        <f>(AT355*$E355*$F355*$G355*$M355*$AU$13)</f>
        <v>0</v>
      </c>
      <c r="AV355" s="115"/>
      <c r="AW355" s="116">
        <f t="shared" si="1200"/>
        <v>0</v>
      </c>
      <c r="AX355" s="115">
        <v>0</v>
      </c>
      <c r="AY355" s="115">
        <f t="shared" si="1201"/>
        <v>0</v>
      </c>
      <c r="AZ355" s="115"/>
      <c r="BA355" s="116">
        <f t="shared" si="1202"/>
        <v>0</v>
      </c>
      <c r="BB355" s="115"/>
      <c r="BC355" s="116">
        <f>(BB355*$E355*$F355*$G355*$L355*$BC$13)</f>
        <v>0</v>
      </c>
      <c r="BD355" s="115"/>
      <c r="BE355" s="116">
        <f t="shared" si="1203"/>
        <v>0</v>
      </c>
      <c r="BF355" s="115"/>
      <c r="BG355" s="116">
        <f>(BF355*$E355*$F355*$G355*$L355*$BG$13)</f>
        <v>0</v>
      </c>
      <c r="BH355" s="115">
        <v>0</v>
      </c>
      <c r="BI355" s="116">
        <f>(BH355*$E355*$F355*$G355*$L355*$BI$13)</f>
        <v>0</v>
      </c>
      <c r="BJ355" s="115">
        <v>80</v>
      </c>
      <c r="BK355" s="116">
        <f>(BJ355*$E355*$F355*$G355*$M355*$BK$13)</f>
        <v>6906934.2988800006</v>
      </c>
      <c r="BL355" s="115"/>
      <c r="BM355" s="116">
        <f>(BL355*$E355*$F355*$G355*$M355*$BM$13)</f>
        <v>0</v>
      </c>
      <c r="BN355" s="115"/>
      <c r="BO355" s="116">
        <f>(BN355*$E355*$F355*$G355*$M355*$BO$13)</f>
        <v>0</v>
      </c>
      <c r="BP355" s="115">
        <v>0</v>
      </c>
      <c r="BQ355" s="116">
        <f>(BP355*$E355*$F355*$G355*$M355*$BQ$13)</f>
        <v>0</v>
      </c>
      <c r="BR355" s="115">
        <v>0</v>
      </c>
      <c r="BS355" s="116">
        <f>(BR355*$E355*$F355*$G355*$M355*$BS$13)</f>
        <v>0</v>
      </c>
      <c r="BT355" s="115">
        <v>0</v>
      </c>
      <c r="BU355" s="116">
        <f>(BT355*$E355*$F355*$G355*$M355*$BU$13)</f>
        <v>0</v>
      </c>
      <c r="BV355" s="115">
        <v>0</v>
      </c>
      <c r="BW355" s="124">
        <f>(BV355*$E355*$F355*$G355*$M355*$BW$13)</f>
        <v>0</v>
      </c>
      <c r="BX355" s="115"/>
      <c r="BY355" s="116">
        <f>(BX355*$E355*$F355*$G355*$L355*$BY$13)</f>
        <v>0</v>
      </c>
      <c r="BZ355" s="115"/>
      <c r="CA355" s="116">
        <f>(BZ355*$E355*$F355*$G355*$L355*$CA$13)</f>
        <v>0</v>
      </c>
      <c r="CB355" s="115"/>
      <c r="CC355" s="116">
        <f>(CB355*$E355*$F355*$G355*$L355*$CC$13)</f>
        <v>0</v>
      </c>
      <c r="CD355" s="115">
        <v>0</v>
      </c>
      <c r="CE355" s="116">
        <f>(CD355*$E355*$F355*$G355*$M355*$CE$13)</f>
        <v>0</v>
      </c>
      <c r="CF355" s="115"/>
      <c r="CG355" s="116">
        <f t="shared" si="1204"/>
        <v>0</v>
      </c>
      <c r="CH355" s="115"/>
      <c r="CI355" s="116">
        <f>(CH355*$E355*$F355*$G355*$L355*$CI$13)</f>
        <v>0</v>
      </c>
      <c r="CJ355" s="115"/>
      <c r="CK355" s="116">
        <f>(CJ355*$E355*$F355*$G355*$L355*$CK$13)</f>
        <v>0</v>
      </c>
      <c r="CL355" s="115">
        <v>0</v>
      </c>
      <c r="CM355" s="116">
        <f>(CL355*$E355*$F355*$G355*$L355*$CM$13)</f>
        <v>0</v>
      </c>
      <c r="CN355" s="115">
        <v>0</v>
      </c>
      <c r="CO355" s="116">
        <f>(CN355*$E355*$F355*$G355*$L355*$CO$13)</f>
        <v>0</v>
      </c>
      <c r="CP355" s="115">
        <v>0</v>
      </c>
      <c r="CQ355" s="116">
        <f>(CP355*$E355*$F355*$G355*$L355*$CQ$13)</f>
        <v>0</v>
      </c>
      <c r="CR355" s="115">
        <v>0</v>
      </c>
      <c r="CS355" s="116">
        <f>(CR355*$E355*$F355*$G355*$M355*$CS$13)</f>
        <v>0</v>
      </c>
      <c r="CT355" s="115">
        <v>0</v>
      </c>
      <c r="CU355" s="116">
        <f>(CT355*$E355*$F355*$G355*$M355*$CU$13)</f>
        <v>0</v>
      </c>
      <c r="CV355" s="115"/>
      <c r="CW355" s="116">
        <f>(CV355*$E355*$F355*$G355*$M355*$CW$13)</f>
        <v>0</v>
      </c>
      <c r="CX355" s="123">
        <v>0</v>
      </c>
      <c r="CY355" s="115">
        <f>(CX355*$E355*$F355*$G355*$M355*$CY$13)</f>
        <v>0</v>
      </c>
      <c r="CZ355" s="115"/>
      <c r="DA355" s="124">
        <f t="shared" si="1205"/>
        <v>0</v>
      </c>
      <c r="DB355" s="115">
        <v>0</v>
      </c>
      <c r="DC355" s="116">
        <f>(DB355*$E355*$F355*$G355*$M355*$DC$13)</f>
        <v>0</v>
      </c>
      <c r="DD355" s="125"/>
      <c r="DE355" s="115">
        <f>(DD355*$E355*$F355*$G355*$M355*$DE$13)</f>
        <v>0</v>
      </c>
      <c r="DF355" s="115">
        <v>0</v>
      </c>
      <c r="DG355" s="116">
        <f>(DF355*$E355*$F355*$G355*$M355*$DG$13)</f>
        <v>0</v>
      </c>
      <c r="DH355" s="115"/>
      <c r="DI355" s="116">
        <f>(DH355*$E355*$F355*$G355*$N355*$DI$13)</f>
        <v>0</v>
      </c>
      <c r="DJ355" s="115">
        <v>0</v>
      </c>
      <c r="DK355" s="124">
        <f>(DJ355*$E355*$F355*$G355*$O355*$DK$13)</f>
        <v>0</v>
      </c>
      <c r="DL355" s="124"/>
      <c r="DM355" s="124"/>
      <c r="DN355" s="116">
        <f t="shared" si="1206"/>
        <v>720</v>
      </c>
      <c r="DO355" s="116">
        <f t="shared" si="1206"/>
        <v>53049964.688784011</v>
      </c>
    </row>
    <row r="356" spans="1:119" s="37" customFormat="1" ht="30" customHeight="1" x14ac:dyDescent="0.25">
      <c r="A356" s="89"/>
      <c r="B356" s="109">
        <v>296</v>
      </c>
      <c r="C356" s="110" t="s">
        <v>798</v>
      </c>
      <c r="D356" s="152" t="s">
        <v>799</v>
      </c>
      <c r="E356" s="93">
        <v>24257</v>
      </c>
      <c r="F356" s="112">
        <v>4.13</v>
      </c>
      <c r="G356" s="131">
        <v>1</v>
      </c>
      <c r="H356" s="101"/>
      <c r="I356" s="101"/>
      <c r="J356" s="101"/>
      <c r="K356" s="65"/>
      <c r="L356" s="113">
        <v>1.4</v>
      </c>
      <c r="M356" s="113">
        <v>1.68</v>
      </c>
      <c r="N356" s="113">
        <v>2.23</v>
      </c>
      <c r="O356" s="114">
        <v>2.57</v>
      </c>
      <c r="P356" s="115">
        <v>7</v>
      </c>
      <c r="Q356" s="116">
        <f>(P356*$E356*$F356*$G356*$L356)</f>
        <v>981777.81799999997</v>
      </c>
      <c r="R356" s="115">
        <v>0</v>
      </c>
      <c r="S356" s="115">
        <f>(R356*$E356*$F356*$G356*$L356)</f>
        <v>0</v>
      </c>
      <c r="T356" s="115">
        <v>0</v>
      </c>
      <c r="U356" s="116">
        <f>(T356*$E356*$F356*$G356*$L356)</f>
        <v>0</v>
      </c>
      <c r="V356" s="115"/>
      <c r="W356" s="116">
        <f t="shared" ref="W356" si="1272">(V356*$E356*$F356*$G356*$L356)</f>
        <v>0</v>
      </c>
      <c r="X356" s="115">
        <v>51</v>
      </c>
      <c r="Y356" s="116">
        <f t="shared" ref="Y356" si="1273">(X356*$E356*$F356*$G356*$L356)</f>
        <v>7152952.6739999996</v>
      </c>
      <c r="Z356" s="116"/>
      <c r="AA356" s="116"/>
      <c r="AB356" s="115"/>
      <c r="AC356" s="116">
        <f>(AB356*$E356*$F356*$G356*$L356)</f>
        <v>0</v>
      </c>
      <c r="AD356" s="115"/>
      <c r="AE356" s="116"/>
      <c r="AF356" s="115">
        <v>1</v>
      </c>
      <c r="AG356" s="116">
        <f t="shared" ref="AG356" si="1274">(AF356*$E356*$F356*$G356*$L356)</f>
        <v>140253.97399999999</v>
      </c>
      <c r="AH356" s="115"/>
      <c r="AI356" s="116"/>
      <c r="AJ356" s="117"/>
      <c r="AK356" s="116">
        <f>(AJ356*$E356*$F356*$G356*$L356)</f>
        <v>0</v>
      </c>
      <c r="AL356" s="115">
        <v>10</v>
      </c>
      <c r="AM356" s="116">
        <f>(AL356*$E356*$F356*$G356*$L356)</f>
        <v>1402539.74</v>
      </c>
      <c r="AN356" s="115">
        <v>0</v>
      </c>
      <c r="AO356" s="115">
        <f>(AN356*$E356*$F356*$G356*$L356)</f>
        <v>0</v>
      </c>
      <c r="AP356" s="115"/>
      <c r="AQ356" s="116">
        <f>(AP356*$E356*$F356*$G356*$M356)</f>
        <v>0</v>
      </c>
      <c r="AR356" s="123">
        <v>3</v>
      </c>
      <c r="AS356" s="116">
        <f>(AR356*$E356*$F356*$G356*$M356)</f>
        <v>504914.30639999994</v>
      </c>
      <c r="AT356" s="115">
        <v>0</v>
      </c>
      <c r="AU356" s="122">
        <f t="shared" ref="AU356" si="1275">(AT356*$E356*$F356*$G356*$M356)</f>
        <v>0</v>
      </c>
      <c r="AV356" s="115"/>
      <c r="AW356" s="116">
        <f t="shared" si="1200"/>
        <v>0</v>
      </c>
      <c r="AX356" s="115">
        <v>0</v>
      </c>
      <c r="AY356" s="115">
        <f t="shared" si="1201"/>
        <v>0</v>
      </c>
      <c r="AZ356" s="115"/>
      <c r="BA356" s="116">
        <f t="shared" si="1202"/>
        <v>0</v>
      </c>
      <c r="BB356" s="115"/>
      <c r="BC356" s="116">
        <f>(BB356*$E356*$F356*$G356*$L356)</f>
        <v>0</v>
      </c>
      <c r="BD356" s="115"/>
      <c r="BE356" s="116">
        <f t="shared" si="1203"/>
        <v>0</v>
      </c>
      <c r="BF356" s="115"/>
      <c r="BG356" s="116"/>
      <c r="BH356" s="115">
        <v>0</v>
      </c>
      <c r="BI356" s="116">
        <f t="shared" ref="BI356" si="1276">(BH356*$E356*$F356*$G356*$L356)</f>
        <v>0</v>
      </c>
      <c r="BJ356" s="115">
        <v>0</v>
      </c>
      <c r="BK356" s="116">
        <f t="shared" ref="BK356" si="1277">(BJ356*$E356*$F356*$G356*$M356)</f>
        <v>0</v>
      </c>
      <c r="BL356" s="115"/>
      <c r="BM356" s="116">
        <f>(BL356*$E356*$F356*$G356*$M356)</f>
        <v>0</v>
      </c>
      <c r="BN356" s="115"/>
      <c r="BO356" s="116">
        <f>(BN356*$E356*$F356*$G356*$M356)</f>
        <v>0</v>
      </c>
      <c r="BP356" s="115">
        <v>0</v>
      </c>
      <c r="BQ356" s="116">
        <f t="shared" ref="BQ356" si="1278">(BP356*$E356*$F356*$G356*$M356)</f>
        <v>0</v>
      </c>
      <c r="BR356" s="115">
        <v>0</v>
      </c>
      <c r="BS356" s="116">
        <f t="shared" ref="BS356" si="1279">(BR356*$E356*$F356*$G356*$M356)</f>
        <v>0</v>
      </c>
      <c r="BT356" s="115">
        <v>0</v>
      </c>
      <c r="BU356" s="116">
        <f t="shared" ref="BU356" si="1280">(BT356*$E356*$F356*$G356*$M356)</f>
        <v>0</v>
      </c>
      <c r="BV356" s="115">
        <v>0</v>
      </c>
      <c r="BW356" s="124">
        <f t="shared" ref="BW356" si="1281">(BV356*$E356*$F356*$G356*$M356)</f>
        <v>0</v>
      </c>
      <c r="BX356" s="115"/>
      <c r="BY356" s="116">
        <f t="shared" ref="BY356" si="1282">(BX356*$E356*$F356*$G356*$L356)</f>
        <v>0</v>
      </c>
      <c r="BZ356" s="115"/>
      <c r="CA356" s="116">
        <f t="shared" ref="CA356" si="1283">(BZ356*$E356*$F356*$G356*$L356)</f>
        <v>0</v>
      </c>
      <c r="CB356" s="115"/>
      <c r="CC356" s="116">
        <f t="shared" ref="CC356" si="1284">(CB356*$E356*$F356*$G356*$L356)</f>
        <v>0</v>
      </c>
      <c r="CD356" s="115">
        <v>0</v>
      </c>
      <c r="CE356" s="116">
        <f t="shared" ref="CE356" si="1285">(CD356*$E356*$F356*$G356*$M356)</f>
        <v>0</v>
      </c>
      <c r="CF356" s="115"/>
      <c r="CG356" s="116">
        <f t="shared" si="1204"/>
        <v>0</v>
      </c>
      <c r="CH356" s="115"/>
      <c r="CI356" s="116">
        <f t="shared" ref="CI356" si="1286">(CH356*$E356*$F356*$G356*$L356)</f>
        <v>0</v>
      </c>
      <c r="CJ356" s="115"/>
      <c r="CK356" s="116">
        <f t="shared" ref="CK356" si="1287">(CJ356*$E356*$F356*$G356*$L356)</f>
        <v>0</v>
      </c>
      <c r="CL356" s="115">
        <v>0</v>
      </c>
      <c r="CM356" s="116">
        <f t="shared" ref="CM356" si="1288">(CL356*$E356*$F356*$G356*$L356)</f>
        <v>0</v>
      </c>
      <c r="CN356" s="115">
        <v>0</v>
      </c>
      <c r="CO356" s="116">
        <f t="shared" ref="CO356" si="1289">(CN356*$E356*$F356*$G356*$L356)</f>
        <v>0</v>
      </c>
      <c r="CP356" s="115">
        <v>0</v>
      </c>
      <c r="CQ356" s="116">
        <f t="shared" ref="CQ356" si="1290">(CP356*$E356*$F356*$G356*$L356)</f>
        <v>0</v>
      </c>
      <c r="CR356" s="115">
        <v>0</v>
      </c>
      <c r="CS356" s="116">
        <f t="shared" ref="CS356" si="1291">(CR356*$E356*$F356*$G356*$M356)</f>
        <v>0</v>
      </c>
      <c r="CT356" s="115">
        <v>0</v>
      </c>
      <c r="CU356" s="116">
        <f t="shared" ref="CU356" si="1292">(CT356*$E356*$F356*$G356*$M356)</f>
        <v>0</v>
      </c>
      <c r="CV356" s="115"/>
      <c r="CW356" s="116">
        <f t="shared" ref="CW356" si="1293">(CV356*$E356*$F356*$G356*$M356)</f>
        <v>0</v>
      </c>
      <c r="CX356" s="123">
        <v>0</v>
      </c>
      <c r="CY356" s="115">
        <f>(CX356*$E356*$F356*$G356*$M356)</f>
        <v>0</v>
      </c>
      <c r="CZ356" s="115"/>
      <c r="DA356" s="124">
        <f t="shared" si="1205"/>
        <v>0</v>
      </c>
      <c r="DB356" s="115">
        <v>0</v>
      </c>
      <c r="DC356" s="116"/>
      <c r="DD356" s="125"/>
      <c r="DE356" s="115">
        <f t="shared" ref="DE356" si="1294">(DD356*$E356*$F356*$G356*$M356)</f>
        <v>0</v>
      </c>
      <c r="DF356" s="115">
        <v>0</v>
      </c>
      <c r="DG356" s="116">
        <f t="shared" ref="DG356" si="1295">(DF356*$E356*$F356*$G356*$M356)</f>
        <v>0</v>
      </c>
      <c r="DH356" s="115"/>
      <c r="DI356" s="116">
        <f t="shared" ref="DI356" si="1296">(DH356*$E356*$F356*$G356*$N356)</f>
        <v>0</v>
      </c>
      <c r="DJ356" s="115">
        <v>0</v>
      </c>
      <c r="DK356" s="124">
        <f t="shared" ref="DK356" si="1297">(DJ356*$E356*$F356*$G356*$O356)</f>
        <v>0</v>
      </c>
      <c r="DL356" s="124"/>
      <c r="DM356" s="124"/>
      <c r="DN356" s="116">
        <f t="shared" si="1206"/>
        <v>72</v>
      </c>
      <c r="DO356" s="116">
        <f t="shared" si="1206"/>
        <v>10182438.512399999</v>
      </c>
    </row>
    <row r="357" spans="1:119" s="37" customFormat="1" ht="15.75" customHeight="1" x14ac:dyDescent="0.25">
      <c r="A357" s="102">
        <v>31</v>
      </c>
      <c r="B357" s="134"/>
      <c r="C357" s="135"/>
      <c r="D357" s="153" t="s">
        <v>800</v>
      </c>
      <c r="E357" s="103">
        <v>24257</v>
      </c>
      <c r="F357" s="215">
        <v>0.9</v>
      </c>
      <c r="G357" s="104"/>
      <c r="H357" s="101"/>
      <c r="I357" s="101"/>
      <c r="J357" s="101"/>
      <c r="K357" s="105"/>
      <c r="L357" s="106">
        <v>1.4</v>
      </c>
      <c r="M357" s="106">
        <v>1.68</v>
      </c>
      <c r="N357" s="106">
        <v>2.23</v>
      </c>
      <c r="O357" s="107">
        <v>2.57</v>
      </c>
      <c r="P357" s="100">
        <f>SUM(P358:P376)</f>
        <v>426</v>
      </c>
      <c r="Q357" s="100">
        <f t="shared" ref="Q357:CB357" si="1298">SUM(Q358:Q376)</f>
        <v>17299251.167240001</v>
      </c>
      <c r="R357" s="100">
        <f t="shared" si="1298"/>
        <v>563</v>
      </c>
      <c r="S357" s="100">
        <f t="shared" si="1298"/>
        <v>26891678.906400006</v>
      </c>
      <c r="T357" s="100">
        <f t="shared" si="1298"/>
        <v>663</v>
      </c>
      <c r="U357" s="100">
        <f t="shared" si="1298"/>
        <v>23900432.991393</v>
      </c>
      <c r="V357" s="100">
        <f t="shared" si="1298"/>
        <v>2</v>
      </c>
      <c r="W357" s="100">
        <f t="shared" si="1298"/>
        <v>50583.461697999999</v>
      </c>
      <c r="X357" s="100">
        <f t="shared" si="1298"/>
        <v>225</v>
      </c>
      <c r="Y357" s="100">
        <f t="shared" si="1298"/>
        <v>13858946.836279999</v>
      </c>
      <c r="Z357" s="100"/>
      <c r="AA357" s="100"/>
      <c r="AB357" s="100">
        <f t="shared" si="1298"/>
        <v>0</v>
      </c>
      <c r="AC357" s="100">
        <f t="shared" si="1298"/>
        <v>0</v>
      </c>
      <c r="AD357" s="100">
        <f t="shared" si="1298"/>
        <v>0</v>
      </c>
      <c r="AE357" s="100">
        <f t="shared" si="1298"/>
        <v>0</v>
      </c>
      <c r="AF357" s="100">
        <f t="shared" si="1298"/>
        <v>46</v>
      </c>
      <c r="AG357" s="100">
        <f t="shared" si="1298"/>
        <v>1874105.5228000002</v>
      </c>
      <c r="AH357" s="100">
        <f t="shared" si="1298"/>
        <v>0</v>
      </c>
      <c r="AI357" s="100">
        <f t="shared" si="1298"/>
        <v>0</v>
      </c>
      <c r="AJ357" s="100">
        <f t="shared" si="1298"/>
        <v>598</v>
      </c>
      <c r="AK357" s="100">
        <f t="shared" si="1298"/>
        <v>16158582.237000002</v>
      </c>
      <c r="AL357" s="100">
        <f t="shared" si="1298"/>
        <v>148</v>
      </c>
      <c r="AM357" s="100">
        <f t="shared" si="1298"/>
        <v>5074531.4104800001</v>
      </c>
      <c r="AN357" s="100">
        <f t="shared" si="1298"/>
        <v>252</v>
      </c>
      <c r="AO357" s="100">
        <f t="shared" si="1298"/>
        <v>8883272.4035999998</v>
      </c>
      <c r="AP357" s="100">
        <f t="shared" si="1298"/>
        <v>993</v>
      </c>
      <c r="AQ357" s="100">
        <f t="shared" si="1298"/>
        <v>34024402.406735994</v>
      </c>
      <c r="AR357" s="100">
        <f t="shared" si="1298"/>
        <v>221</v>
      </c>
      <c r="AS357" s="100">
        <f t="shared" si="1298"/>
        <v>13563245.273759998</v>
      </c>
      <c r="AT357" s="100">
        <f t="shared" si="1298"/>
        <v>64</v>
      </c>
      <c r="AU357" s="100">
        <f t="shared" si="1298"/>
        <v>2278553.1568799997</v>
      </c>
      <c r="AV357" s="100">
        <f t="shared" si="1298"/>
        <v>0</v>
      </c>
      <c r="AW357" s="100">
        <f t="shared" si="1298"/>
        <v>0</v>
      </c>
      <c r="AX357" s="100">
        <f t="shared" si="1298"/>
        <v>0</v>
      </c>
      <c r="AY357" s="100">
        <f t="shared" si="1298"/>
        <v>0</v>
      </c>
      <c r="AZ357" s="100">
        <f t="shared" si="1298"/>
        <v>0</v>
      </c>
      <c r="BA357" s="100">
        <f t="shared" si="1298"/>
        <v>0</v>
      </c>
      <c r="BB357" s="100">
        <f t="shared" si="1298"/>
        <v>0</v>
      </c>
      <c r="BC357" s="100">
        <f t="shared" si="1298"/>
        <v>0</v>
      </c>
      <c r="BD357" s="100">
        <f t="shared" si="1298"/>
        <v>0</v>
      </c>
      <c r="BE357" s="100">
        <f t="shared" si="1298"/>
        <v>0</v>
      </c>
      <c r="BF357" s="100">
        <f t="shared" si="1298"/>
        <v>0</v>
      </c>
      <c r="BG357" s="100">
        <f t="shared" si="1298"/>
        <v>0</v>
      </c>
      <c r="BH357" s="100">
        <f t="shared" si="1298"/>
        <v>131</v>
      </c>
      <c r="BI357" s="100">
        <f t="shared" si="1298"/>
        <v>3861324.3474399992</v>
      </c>
      <c r="BJ357" s="100">
        <f t="shared" si="1298"/>
        <v>35</v>
      </c>
      <c r="BK357" s="100">
        <f t="shared" si="1298"/>
        <v>1305633.4131119999</v>
      </c>
      <c r="BL357" s="100">
        <f t="shared" si="1298"/>
        <v>5</v>
      </c>
      <c r="BM357" s="100">
        <f t="shared" si="1298"/>
        <v>154856.68799999999</v>
      </c>
      <c r="BN357" s="100">
        <f t="shared" si="1298"/>
        <v>0</v>
      </c>
      <c r="BO357" s="100">
        <f t="shared" si="1298"/>
        <v>0</v>
      </c>
      <c r="BP357" s="100">
        <f t="shared" si="1298"/>
        <v>150</v>
      </c>
      <c r="BQ357" s="100">
        <f t="shared" si="1298"/>
        <v>4593456.8836800009</v>
      </c>
      <c r="BR357" s="100">
        <f t="shared" si="1298"/>
        <v>57</v>
      </c>
      <c r="BS357" s="100">
        <f t="shared" si="1298"/>
        <v>1609670.0689439997</v>
      </c>
      <c r="BT357" s="100">
        <f t="shared" si="1298"/>
        <v>93</v>
      </c>
      <c r="BU357" s="100">
        <f t="shared" si="1298"/>
        <v>2992206.1283519999</v>
      </c>
      <c r="BV357" s="100">
        <f t="shared" si="1298"/>
        <v>98</v>
      </c>
      <c r="BW357" s="100">
        <f t="shared" si="1298"/>
        <v>3557644.9487039992</v>
      </c>
      <c r="BX357" s="100">
        <f t="shared" si="1298"/>
        <v>0</v>
      </c>
      <c r="BY357" s="100">
        <f t="shared" si="1298"/>
        <v>0</v>
      </c>
      <c r="BZ357" s="100">
        <f t="shared" si="1298"/>
        <v>0</v>
      </c>
      <c r="CA357" s="100">
        <f t="shared" si="1298"/>
        <v>0</v>
      </c>
      <c r="CB357" s="100">
        <f t="shared" si="1298"/>
        <v>31</v>
      </c>
      <c r="CC357" s="100">
        <f t="shared" ref="CC357:DO357" si="1299">SUM(CC358:CC376)</f>
        <v>1309320.0889999999</v>
      </c>
      <c r="CD357" s="100">
        <f t="shared" si="1299"/>
        <v>119</v>
      </c>
      <c r="CE357" s="100">
        <f t="shared" si="1299"/>
        <v>4210145.8291199999</v>
      </c>
      <c r="CF357" s="100">
        <f t="shared" si="1299"/>
        <v>0</v>
      </c>
      <c r="CG357" s="100">
        <f t="shared" si="1299"/>
        <v>0</v>
      </c>
      <c r="CH357" s="100">
        <f t="shared" si="1299"/>
        <v>41</v>
      </c>
      <c r="CI357" s="100">
        <f t="shared" si="1299"/>
        <v>1058187.368</v>
      </c>
      <c r="CJ357" s="100">
        <f t="shared" si="1299"/>
        <v>245</v>
      </c>
      <c r="CK357" s="100">
        <f t="shared" si="1299"/>
        <v>6398732.6838399991</v>
      </c>
      <c r="CL357" s="100">
        <f t="shared" si="1299"/>
        <v>231</v>
      </c>
      <c r="CM357" s="100">
        <f t="shared" si="1299"/>
        <v>5549642.5964000002</v>
      </c>
      <c r="CN357" s="100">
        <f t="shared" si="1299"/>
        <v>136</v>
      </c>
      <c r="CO357" s="100">
        <f t="shared" si="1299"/>
        <v>3507592.27868</v>
      </c>
      <c r="CP357" s="100">
        <f t="shared" si="1299"/>
        <v>255</v>
      </c>
      <c r="CQ357" s="100">
        <f t="shared" si="1299"/>
        <v>7092707.9888000004</v>
      </c>
      <c r="CR357" s="100">
        <f t="shared" si="1299"/>
        <v>444</v>
      </c>
      <c r="CS357" s="100">
        <f t="shared" si="1299"/>
        <v>13178874.67344</v>
      </c>
      <c r="CT357" s="100">
        <f t="shared" si="1299"/>
        <v>136</v>
      </c>
      <c r="CU357" s="100">
        <f t="shared" si="1299"/>
        <v>3903611.0903999996</v>
      </c>
      <c r="CV357" s="100">
        <f t="shared" si="1299"/>
        <v>0</v>
      </c>
      <c r="CW357" s="100">
        <f t="shared" si="1299"/>
        <v>0</v>
      </c>
      <c r="CX357" s="100">
        <f t="shared" si="1299"/>
        <v>0</v>
      </c>
      <c r="CY357" s="100">
        <f t="shared" si="1299"/>
        <v>0</v>
      </c>
      <c r="CZ357" s="100">
        <f t="shared" si="1299"/>
        <v>0</v>
      </c>
      <c r="DA357" s="100">
        <f t="shared" si="1299"/>
        <v>0</v>
      </c>
      <c r="DB357" s="100">
        <f t="shared" si="1299"/>
        <v>0</v>
      </c>
      <c r="DC357" s="100">
        <f t="shared" si="1299"/>
        <v>0</v>
      </c>
      <c r="DD357" s="100">
        <f t="shared" si="1299"/>
        <v>53</v>
      </c>
      <c r="DE357" s="100">
        <f t="shared" si="1299"/>
        <v>1104372.696</v>
      </c>
      <c r="DF357" s="100">
        <f t="shared" si="1299"/>
        <v>163</v>
      </c>
      <c r="DG357" s="100">
        <f t="shared" si="1299"/>
        <v>4720031.8502399996</v>
      </c>
      <c r="DH357" s="100">
        <f t="shared" si="1299"/>
        <v>45</v>
      </c>
      <c r="DI357" s="100">
        <f t="shared" si="1299"/>
        <v>1419944.1375</v>
      </c>
      <c r="DJ357" s="100">
        <f t="shared" si="1299"/>
        <v>67</v>
      </c>
      <c r="DK357" s="100">
        <f t="shared" si="1299"/>
        <v>2797591.8292399999</v>
      </c>
      <c r="DL357" s="100">
        <f t="shared" si="1299"/>
        <v>0</v>
      </c>
      <c r="DM357" s="100">
        <f t="shared" si="1299"/>
        <v>0</v>
      </c>
      <c r="DN357" s="100">
        <f t="shared" si="1299"/>
        <v>6736</v>
      </c>
      <c r="DO357" s="100">
        <f t="shared" si="1299"/>
        <v>238183133.36315903</v>
      </c>
    </row>
    <row r="358" spans="1:119" s="37" customFormat="1" ht="30" customHeight="1" x14ac:dyDescent="0.25">
      <c r="A358" s="89"/>
      <c r="B358" s="109">
        <v>297</v>
      </c>
      <c r="C358" s="110" t="s">
        <v>801</v>
      </c>
      <c r="D358" s="152" t="s">
        <v>802</v>
      </c>
      <c r="E358" s="93">
        <v>24257</v>
      </c>
      <c r="F358" s="112">
        <v>0.61</v>
      </c>
      <c r="G358" s="131">
        <v>1</v>
      </c>
      <c r="H358" s="101"/>
      <c r="I358" s="101"/>
      <c r="J358" s="101"/>
      <c r="K358" s="65"/>
      <c r="L358" s="113">
        <v>1.4</v>
      </c>
      <c r="M358" s="113">
        <v>1.68</v>
      </c>
      <c r="N358" s="113">
        <v>2.23</v>
      </c>
      <c r="O358" s="114">
        <v>2.57</v>
      </c>
      <c r="P358" s="138">
        <v>5</v>
      </c>
      <c r="Q358" s="116">
        <f t="shared" ref="Q358:Q376" si="1300">(P358*$E358*$F358*$G358*$L358*$Q$13)</f>
        <v>113935.12899999999</v>
      </c>
      <c r="R358" s="194">
        <v>11</v>
      </c>
      <c r="S358" s="115">
        <f>(R358*$E358*$F358*$G358*$L358*$S$13)</f>
        <v>250657.28380000003</v>
      </c>
      <c r="T358" s="115">
        <v>172</v>
      </c>
      <c r="U358" s="116">
        <f>(T358*$E358*$F358*$G358*$L358*$U$13)</f>
        <v>4386129.5878959997</v>
      </c>
      <c r="V358" s="115"/>
      <c r="W358" s="116">
        <f>(V358*$E358*$F358*$G358*$L358*$W$13)</f>
        <v>0</v>
      </c>
      <c r="X358" s="115">
        <v>0</v>
      </c>
      <c r="Y358" s="116">
        <f>(X358*$E358*$F358*$G358*$L358*$Y$13)</f>
        <v>0</v>
      </c>
      <c r="Z358" s="116"/>
      <c r="AA358" s="116"/>
      <c r="AB358" s="115"/>
      <c r="AC358" s="116">
        <f>(AB358*$E358*$F358*$G358*$L358*$AC$13)</f>
        <v>0</v>
      </c>
      <c r="AD358" s="115"/>
      <c r="AE358" s="116"/>
      <c r="AF358" s="115"/>
      <c r="AG358" s="116">
        <f>(AF358*$E358*$F358*$G358*$L358*$AG$13)</f>
        <v>0</v>
      </c>
      <c r="AH358" s="115"/>
      <c r="AI358" s="116"/>
      <c r="AJ358" s="115">
        <v>4</v>
      </c>
      <c r="AK358" s="116">
        <f>(AJ358*$E358*$F358*$G358*$L358*$AK$13)</f>
        <v>91148.103199999998</v>
      </c>
      <c r="AL358" s="115">
        <v>9</v>
      </c>
      <c r="AM358" s="116">
        <f>(AL358*$E358*$F358*$G358*$L358*$AM$13)</f>
        <v>205083.23219999997</v>
      </c>
      <c r="AN358" s="115">
        <v>0</v>
      </c>
      <c r="AO358" s="115">
        <f>(AN358*$E358*$F358*$G358*$L358*$AO$13)</f>
        <v>0</v>
      </c>
      <c r="AP358" s="115">
        <v>180</v>
      </c>
      <c r="AQ358" s="116">
        <f>(AP358*$E358*$F358*$G358*$M358*$AQ$13)</f>
        <v>4921997.5728000002</v>
      </c>
      <c r="AR358" s="121"/>
      <c r="AS358" s="116">
        <f>(AR358*$E358*$F358*$G358*$M358*$AS$13)</f>
        <v>0</v>
      </c>
      <c r="AT358" s="115">
        <v>2</v>
      </c>
      <c r="AU358" s="122">
        <f>(AT358*$E358*$F358*$G358*$M358*$AU$13)</f>
        <v>54688.861920000003</v>
      </c>
      <c r="AV358" s="115"/>
      <c r="AW358" s="116">
        <f t="shared" ref="AW358:AW376" si="1301">(AV358*$E358*$F358*$G358*$L358*$AW$13)</f>
        <v>0</v>
      </c>
      <c r="AX358" s="115">
        <v>0</v>
      </c>
      <c r="AY358" s="115">
        <f t="shared" ref="AY358:AY376" si="1302">(AX358*$E358*$F358*$G358*$L358*$AY$13)</f>
        <v>0</v>
      </c>
      <c r="AZ358" s="115"/>
      <c r="BA358" s="116">
        <f t="shared" ref="BA358:BA376" si="1303">(AZ358*$E358*$F358*$G358*$L358*$BA$13)</f>
        <v>0</v>
      </c>
      <c r="BB358" s="115">
        <v>0</v>
      </c>
      <c r="BC358" s="116">
        <f>(BB358*$E358*$F358*$G358*$L358*$BC$13)</f>
        <v>0</v>
      </c>
      <c r="BD358" s="115">
        <v>0</v>
      </c>
      <c r="BE358" s="116">
        <f t="shared" ref="BE358:BE376" si="1304">(BD358*$E358*$F358*$G358*$L358*$BE$13)</f>
        <v>0</v>
      </c>
      <c r="BF358" s="115">
        <v>0</v>
      </c>
      <c r="BG358" s="116">
        <f>(BF358*$E358*$F358*$G358*$L358*$BG$13)</f>
        <v>0</v>
      </c>
      <c r="BH358" s="115">
        <v>10</v>
      </c>
      <c r="BI358" s="116">
        <f>(BH358*$E358*$F358*$G358*$L358*$BI$13)</f>
        <v>248585.73599999995</v>
      </c>
      <c r="BJ358" s="115">
        <v>0</v>
      </c>
      <c r="BK358" s="116">
        <f>(BJ358*$E358*$F358*$G358*$M358*$BK$13)</f>
        <v>0</v>
      </c>
      <c r="BL358" s="115"/>
      <c r="BM358" s="116">
        <f>(BL358*$E358*$F358*$G358*$M358*$BM$13)</f>
        <v>0</v>
      </c>
      <c r="BN358" s="115">
        <v>0</v>
      </c>
      <c r="BO358" s="116">
        <f>(BN358*$E358*$F358*$G358*$M358*$BO$13)</f>
        <v>0</v>
      </c>
      <c r="BP358" s="115">
        <v>25</v>
      </c>
      <c r="BQ358" s="116">
        <f>(BP358*$E358*$F358*$G358*$M358*$BQ$13)</f>
        <v>621464.34</v>
      </c>
      <c r="BR358" s="115">
        <v>5</v>
      </c>
      <c r="BS358" s="116">
        <f>(BR358*$E358*$F358*$G358*$M358*$BS$13)</f>
        <v>111863.58119999999</v>
      </c>
      <c r="BT358" s="115">
        <v>10</v>
      </c>
      <c r="BU358" s="116">
        <f>(BT358*$E358*$F358*$G358*$M358*$BU$13)</f>
        <v>298302.88319999998</v>
      </c>
      <c r="BV358" s="115">
        <v>24</v>
      </c>
      <c r="BW358" s="124">
        <f>(BV358*$E358*$F358*$G358*$M358*$BW$13)</f>
        <v>715926.91967999993</v>
      </c>
      <c r="BX358" s="115">
        <v>0</v>
      </c>
      <c r="BY358" s="116">
        <f>(BX358*$E358*$F358*$G358*$L358*$BY$13)</f>
        <v>0</v>
      </c>
      <c r="BZ358" s="115"/>
      <c r="CA358" s="116">
        <f>(BZ358*$E358*$F358*$G358*$L358*$CA$13)</f>
        <v>0</v>
      </c>
      <c r="CB358" s="115">
        <v>0</v>
      </c>
      <c r="CC358" s="116">
        <f>(CB358*$E358*$F358*$G358*$L358*$CC$13)</f>
        <v>0</v>
      </c>
      <c r="CD358" s="115">
        <v>0</v>
      </c>
      <c r="CE358" s="116">
        <f>(CD358*$E358*$F358*$G358*$M358*$CE$13)</f>
        <v>0</v>
      </c>
      <c r="CF358" s="115"/>
      <c r="CG358" s="116">
        <f t="shared" ref="CG358:CG376" si="1305">(CF358*$E358*$F358*$G358*$L358*$CG$13)</f>
        <v>0</v>
      </c>
      <c r="CH358" s="115"/>
      <c r="CI358" s="116">
        <f>(CH358*$E358*$F358*$G358*$L358*$CI$13)</f>
        <v>0</v>
      </c>
      <c r="CJ358" s="115"/>
      <c r="CK358" s="116">
        <f>(CJ358*$E358*$F358*$G358*$L358*$CK$13)</f>
        <v>0</v>
      </c>
      <c r="CL358" s="115">
        <v>60</v>
      </c>
      <c r="CM358" s="116">
        <f>(CL358*$E358*$F358*$G358*$L358*$CM$13)</f>
        <v>1242928.68</v>
      </c>
      <c r="CN358" s="115">
        <v>10</v>
      </c>
      <c r="CO358" s="116">
        <f>(CN358*$E358*$F358*$G358*$L358*$CO$13)</f>
        <v>186439.30199999997</v>
      </c>
      <c r="CP358" s="115">
        <v>30</v>
      </c>
      <c r="CQ358" s="116">
        <f>(CP358*$E358*$F358*$G358*$L358*$CQ$13)</f>
        <v>621464.34</v>
      </c>
      <c r="CR358" s="115">
        <v>9</v>
      </c>
      <c r="CS358" s="116">
        <f>(CR358*$E358*$F358*$G358*$M358*$CS$13)</f>
        <v>223727.16239999997</v>
      </c>
      <c r="CT358" s="115">
        <v>0</v>
      </c>
      <c r="CU358" s="116">
        <f>(CT358*$E358*$F358*$G358*$M358*$CU$13)</f>
        <v>0</v>
      </c>
      <c r="CV358" s="115">
        <v>0</v>
      </c>
      <c r="CW358" s="116">
        <f>(CV358*$E358*$F358*$G358*$M358*$CW$13)</f>
        <v>0</v>
      </c>
      <c r="CX358" s="123">
        <v>0</v>
      </c>
      <c r="CY358" s="115">
        <f>(CX358*$E358*$F358*$G358*$M358*$CY$13)</f>
        <v>0</v>
      </c>
      <c r="CZ358" s="115"/>
      <c r="DA358" s="124">
        <f t="shared" ref="DA358:DA376" si="1306">(CZ358*$E358*$F358*$G358*$M358*$DA$13)</f>
        <v>0</v>
      </c>
      <c r="DB358" s="115"/>
      <c r="DC358" s="116">
        <f>(DB358*$E358*$F358*$G358*$M358*$DC$13)</f>
        <v>0</v>
      </c>
      <c r="DD358" s="125">
        <v>2</v>
      </c>
      <c r="DE358" s="115">
        <f>(DD358*$E358*$F358*$G358*$M358*$DE$13)</f>
        <v>49717.147199999999</v>
      </c>
      <c r="DF358" s="115">
        <v>8</v>
      </c>
      <c r="DG358" s="116">
        <f>(DF358*$E358*$F358*$G358*$M358*$DG$13)</f>
        <v>198868.5888</v>
      </c>
      <c r="DH358" s="115">
        <v>0</v>
      </c>
      <c r="DI358" s="116">
        <f>(DH358*$E358*$F358*$G358*$N358*$DI$13)</f>
        <v>0</v>
      </c>
      <c r="DJ358" s="115">
        <v>2</v>
      </c>
      <c r="DK358" s="124">
        <f>(DJ358*$E358*$F358*$G358*$O358*$DK$13)</f>
        <v>60844.318239999993</v>
      </c>
      <c r="DL358" s="124"/>
      <c r="DM358" s="124"/>
      <c r="DN358" s="116">
        <f t="shared" ref="DN358:DO376" si="1307">SUM(P358,R358,T358,V358,X358,Z358,AB358,AD358,AF358,AH358,AJ358,AL358,AR358,AV358,AX358,CB358,AN358,BB358,BD358,BF358,CP358,BH358,BJ358,AP358,BN358,AT358,CR358,BP358,CT358,BR358,BT358,BV358,CD358,BX358,BZ358,CF358,CH358,CJ358,CL358,CN358,CV358,CX358,BL358,AZ358,CZ358,DB358,DD358,DF358,DH358,DJ358,DL358)</f>
        <v>578</v>
      </c>
      <c r="DO358" s="116">
        <f t="shared" si="1307"/>
        <v>14603772.769535996</v>
      </c>
    </row>
    <row r="359" spans="1:119" s="37" customFormat="1" ht="30" customHeight="1" x14ac:dyDescent="0.25">
      <c r="A359" s="89"/>
      <c r="B359" s="109">
        <v>298</v>
      </c>
      <c r="C359" s="110" t="s">
        <v>803</v>
      </c>
      <c r="D359" s="152" t="s">
        <v>804</v>
      </c>
      <c r="E359" s="93">
        <v>24257</v>
      </c>
      <c r="F359" s="112">
        <v>0.55000000000000004</v>
      </c>
      <c r="G359" s="131">
        <v>1</v>
      </c>
      <c r="H359" s="101"/>
      <c r="I359" s="101"/>
      <c r="J359" s="101"/>
      <c r="K359" s="65"/>
      <c r="L359" s="113">
        <v>1.4</v>
      </c>
      <c r="M359" s="113">
        <v>1.68</v>
      </c>
      <c r="N359" s="113">
        <v>2.23</v>
      </c>
      <c r="O359" s="114">
        <v>2.57</v>
      </c>
      <c r="P359" s="138">
        <v>24</v>
      </c>
      <c r="Q359" s="116">
        <f>(P359*$E359*$F359*$G359*$L359)</f>
        <v>448269.36</v>
      </c>
      <c r="R359" s="194">
        <v>50</v>
      </c>
      <c r="S359" s="115">
        <f>(R359*$E359*$F359*$G359*$L359)</f>
        <v>933894.49999999988</v>
      </c>
      <c r="T359" s="115">
        <v>22</v>
      </c>
      <c r="U359" s="116">
        <f>(T359*$E359*$F359*$G359*$L359)</f>
        <v>410913.58</v>
      </c>
      <c r="V359" s="116"/>
      <c r="W359" s="116">
        <f t="shared" ref="W359" si="1308">(V359*$E359*$F359*$G359*$L359)</f>
        <v>0</v>
      </c>
      <c r="X359" s="115">
        <v>12</v>
      </c>
      <c r="Y359" s="116">
        <f t="shared" ref="Y359" si="1309">(X359*$E359*$F359*$G359*$L359)</f>
        <v>224134.68</v>
      </c>
      <c r="Z359" s="116"/>
      <c r="AA359" s="116"/>
      <c r="AB359" s="115"/>
      <c r="AC359" s="116">
        <f>(AB359*$E359*$F359*$G359*$L359)</f>
        <v>0</v>
      </c>
      <c r="AD359" s="115"/>
      <c r="AE359" s="116"/>
      <c r="AF359" s="115"/>
      <c r="AG359" s="116">
        <f t="shared" ref="AG359" si="1310">(AF359*$E359*$F359*$G359*$L359)</f>
        <v>0</v>
      </c>
      <c r="AH359" s="115"/>
      <c r="AI359" s="116"/>
      <c r="AJ359" s="115">
        <v>45</v>
      </c>
      <c r="AK359" s="116">
        <f>(AJ359*$E359*$F359*$G359*$L359)</f>
        <v>840505.04999999993</v>
      </c>
      <c r="AL359" s="115">
        <v>0</v>
      </c>
      <c r="AM359" s="116">
        <f>(AL359*$E359*$F359*$G359*$L359)</f>
        <v>0</v>
      </c>
      <c r="AN359" s="115">
        <v>30</v>
      </c>
      <c r="AO359" s="115">
        <f>(AN359*$E359*$F359*$G359*$L359)</f>
        <v>560336.70000000007</v>
      </c>
      <c r="AP359" s="115">
        <v>60</v>
      </c>
      <c r="AQ359" s="116">
        <f>(AP359*$E359*$F359*$G359*$M359)</f>
        <v>1344808.08</v>
      </c>
      <c r="AR359" s="123">
        <v>35</v>
      </c>
      <c r="AS359" s="116">
        <f>(AR359*$E359*$F359*$G359*$M359)</f>
        <v>784471.38000000012</v>
      </c>
      <c r="AT359" s="115">
        <v>9</v>
      </c>
      <c r="AU359" s="122">
        <f t="shared" ref="AU359" si="1311">(AT359*$E359*$F359*$G359*$M359)</f>
        <v>201721.212</v>
      </c>
      <c r="AV359" s="115"/>
      <c r="AW359" s="116">
        <f t="shared" si="1301"/>
        <v>0</v>
      </c>
      <c r="AX359" s="115"/>
      <c r="AY359" s="115">
        <f t="shared" si="1302"/>
        <v>0</v>
      </c>
      <c r="AZ359" s="115"/>
      <c r="BA359" s="116">
        <f t="shared" si="1303"/>
        <v>0</v>
      </c>
      <c r="BB359" s="115">
        <v>0</v>
      </c>
      <c r="BC359" s="116">
        <f>(BB359*$E359*$F359*$G359*$L359)</f>
        <v>0</v>
      </c>
      <c r="BD359" s="115">
        <v>0</v>
      </c>
      <c r="BE359" s="116">
        <f t="shared" si="1304"/>
        <v>0</v>
      </c>
      <c r="BF359" s="115">
        <v>0</v>
      </c>
      <c r="BG359" s="116"/>
      <c r="BH359" s="115">
        <v>11</v>
      </c>
      <c r="BI359" s="116">
        <f t="shared" ref="BI359" si="1312">(BH359*$E359*$F359*$G359*$L359)</f>
        <v>205456.79</v>
      </c>
      <c r="BJ359" s="115">
        <v>0</v>
      </c>
      <c r="BK359" s="116">
        <f t="shared" ref="BK359" si="1313">(BJ359*$E359*$F359*$G359*$M359)</f>
        <v>0</v>
      </c>
      <c r="BL359" s="115">
        <v>0</v>
      </c>
      <c r="BM359" s="116">
        <f>(BL359*$E359*$F359*$G359*$M359)</f>
        <v>0</v>
      </c>
      <c r="BN359" s="115">
        <v>0</v>
      </c>
      <c r="BO359" s="116">
        <f>(BN359*$E359*$F359*$G359*$M359)</f>
        <v>0</v>
      </c>
      <c r="BP359" s="115">
        <v>10</v>
      </c>
      <c r="BQ359" s="116">
        <f t="shared" ref="BQ359" si="1314">(BP359*$E359*$F359*$G359*$M359)</f>
        <v>224134.68</v>
      </c>
      <c r="BR359" s="115"/>
      <c r="BS359" s="116">
        <f t="shared" ref="BS359" si="1315">(BR359*$E359*$F359*$G359*$M359)</f>
        <v>0</v>
      </c>
      <c r="BT359" s="115">
        <v>15</v>
      </c>
      <c r="BU359" s="116">
        <f t="shared" ref="BU359" si="1316">(BT359*$E359*$F359*$G359*$M359)</f>
        <v>336202.02</v>
      </c>
      <c r="BV359" s="115">
        <v>5</v>
      </c>
      <c r="BW359" s="124">
        <f t="shared" ref="BW359" si="1317">(BV359*$E359*$F359*$G359*$M359)</f>
        <v>112067.34</v>
      </c>
      <c r="BX359" s="115">
        <v>0</v>
      </c>
      <c r="BY359" s="116">
        <f t="shared" ref="BY359" si="1318">(BX359*$E359*$F359*$G359*$L359)</f>
        <v>0</v>
      </c>
      <c r="BZ359" s="115">
        <v>0</v>
      </c>
      <c r="CA359" s="116">
        <f t="shared" ref="CA359" si="1319">(BZ359*$E359*$F359*$G359*$L359)</f>
        <v>0</v>
      </c>
      <c r="CB359" s="115">
        <v>0</v>
      </c>
      <c r="CC359" s="116">
        <f t="shared" ref="CC359" si="1320">(CB359*$E359*$F359*$G359*$L359)</f>
        <v>0</v>
      </c>
      <c r="CD359" s="115">
        <v>13</v>
      </c>
      <c r="CE359" s="116">
        <f t="shared" ref="CE359" si="1321">(CD359*$E359*$F359*$G359*$M359)</f>
        <v>291375.08400000003</v>
      </c>
      <c r="CF359" s="115"/>
      <c r="CG359" s="116">
        <f t="shared" si="1305"/>
        <v>0</v>
      </c>
      <c r="CH359" s="115"/>
      <c r="CI359" s="116">
        <f t="shared" ref="CI359" si="1322">(CH359*$E359*$F359*$G359*$L359)</f>
        <v>0</v>
      </c>
      <c r="CJ359" s="115"/>
      <c r="CK359" s="116">
        <f t="shared" ref="CK359" si="1323">(CJ359*$E359*$F359*$G359*$L359)</f>
        <v>0</v>
      </c>
      <c r="CL359" s="115">
        <v>10</v>
      </c>
      <c r="CM359" s="116">
        <f t="shared" ref="CM359" si="1324">(CL359*$E359*$F359*$G359*$L359)</f>
        <v>186778.9</v>
      </c>
      <c r="CN359" s="115">
        <v>3</v>
      </c>
      <c r="CO359" s="116">
        <f t="shared" ref="CO359" si="1325">(CN359*$E359*$F359*$G359*$L359)</f>
        <v>56033.67</v>
      </c>
      <c r="CP359" s="116">
        <v>21</v>
      </c>
      <c r="CQ359" s="116">
        <f t="shared" ref="CQ359" si="1326">(CP359*$E359*$F359*$G359*$L359)</f>
        <v>392235.69</v>
      </c>
      <c r="CR359" s="115">
        <v>93</v>
      </c>
      <c r="CS359" s="116">
        <f t="shared" ref="CS359" si="1327">(CR359*$E359*$F359*$G359*$M359)</f>
        <v>2084452.524</v>
      </c>
      <c r="CT359" s="115">
        <v>20</v>
      </c>
      <c r="CU359" s="116">
        <f t="shared" ref="CU359" si="1328">(CT359*$E359*$F359*$G359*$M359)</f>
        <v>448269.36</v>
      </c>
      <c r="CV359" s="115">
        <v>0</v>
      </c>
      <c r="CW359" s="116">
        <f t="shared" ref="CW359" si="1329">(CV359*$E359*$F359*$G359*$M359)</f>
        <v>0</v>
      </c>
      <c r="CX359" s="123"/>
      <c r="CY359" s="115">
        <f>(CX359*$E359*$F359*$G359*$M359)</f>
        <v>0</v>
      </c>
      <c r="CZ359" s="115">
        <v>0</v>
      </c>
      <c r="DA359" s="124">
        <f t="shared" si="1306"/>
        <v>0</v>
      </c>
      <c r="DB359" s="115"/>
      <c r="DC359" s="116"/>
      <c r="DD359" s="125">
        <v>3</v>
      </c>
      <c r="DE359" s="115">
        <f t="shared" ref="DE359" si="1330">(DD359*$E359*$F359*$G359*$M359)</f>
        <v>67240.40400000001</v>
      </c>
      <c r="DF359" s="115">
        <v>14</v>
      </c>
      <c r="DG359" s="116">
        <f t="shared" ref="DG359" si="1331">(DF359*$E359*$F359*$G359*$M359)</f>
        <v>313788.55200000003</v>
      </c>
      <c r="DH359" s="115">
        <v>10</v>
      </c>
      <c r="DI359" s="116">
        <f t="shared" ref="DI359" si="1332">(DH359*$E359*$F359*$G359*$N359)</f>
        <v>297512.10499999998</v>
      </c>
      <c r="DJ359" s="115">
        <v>2</v>
      </c>
      <c r="DK359" s="124">
        <f t="shared" ref="DK359" si="1333">(DJ359*$E359*$F359*$G359*$O359)</f>
        <v>68574.539000000004</v>
      </c>
      <c r="DL359" s="124"/>
      <c r="DM359" s="124"/>
      <c r="DN359" s="116">
        <f t="shared" si="1307"/>
        <v>517</v>
      </c>
      <c r="DO359" s="116">
        <f t="shared" si="1307"/>
        <v>10833176.199999999</v>
      </c>
    </row>
    <row r="360" spans="1:119" s="37" customFormat="1" ht="30" customHeight="1" x14ac:dyDescent="0.25">
      <c r="A360" s="89"/>
      <c r="B360" s="109">
        <v>299</v>
      </c>
      <c r="C360" s="110" t="s">
        <v>805</v>
      </c>
      <c r="D360" s="152" t="s">
        <v>806</v>
      </c>
      <c r="E360" s="93">
        <v>24257</v>
      </c>
      <c r="F360" s="112">
        <v>0.71</v>
      </c>
      <c r="G360" s="131">
        <v>1</v>
      </c>
      <c r="H360" s="101"/>
      <c r="I360" s="101"/>
      <c r="J360" s="101"/>
      <c r="K360" s="65"/>
      <c r="L360" s="113">
        <v>1.4</v>
      </c>
      <c r="M360" s="113">
        <v>1.68</v>
      </c>
      <c r="N360" s="113">
        <v>2.23</v>
      </c>
      <c r="O360" s="114">
        <v>2.57</v>
      </c>
      <c r="P360" s="138">
        <v>132</v>
      </c>
      <c r="Q360" s="116">
        <f t="shared" si="1300"/>
        <v>3500983.7016000003</v>
      </c>
      <c r="R360" s="194">
        <v>95</v>
      </c>
      <c r="S360" s="115">
        <f t="shared" ref="S360:S365" si="1334">(R360*$E360*$F360*$G360*$L360*$S$13)</f>
        <v>2519647.361</v>
      </c>
      <c r="T360" s="115">
        <v>167</v>
      </c>
      <c r="U360" s="116">
        <f t="shared" ref="U360:U365" si="1335">(T360*$E360*$F360*$G360*$L360*$U$13)</f>
        <v>4956761.201266</v>
      </c>
      <c r="V360" s="115">
        <v>1</v>
      </c>
      <c r="W360" s="116">
        <f t="shared" ref="W360:W365" si="1336">(V360*$E360*$F360*$G360*$L360*$W$13)</f>
        <v>29681.204797999995</v>
      </c>
      <c r="X360" s="115">
        <v>13</v>
      </c>
      <c r="Y360" s="116">
        <f t="shared" ref="Y360:Y365" si="1337">(X360*$E360*$F360*$G360*$L360*$Y$13)</f>
        <v>438828.53559999994</v>
      </c>
      <c r="Z360" s="116"/>
      <c r="AA360" s="116"/>
      <c r="AB360" s="115"/>
      <c r="AC360" s="116">
        <f t="shared" ref="AC360:AC365" si="1338">(AB360*$E360*$F360*$G360*$L360*$AC$13)</f>
        <v>0</v>
      </c>
      <c r="AD360" s="115"/>
      <c r="AE360" s="116"/>
      <c r="AF360" s="115">
        <v>9</v>
      </c>
      <c r="AG360" s="116">
        <f t="shared" ref="AG360:AG365" si="1339">(AF360*$E360*$F360*$G360*$L360*$AG$13)</f>
        <v>238703.43419999999</v>
      </c>
      <c r="AH360" s="115"/>
      <c r="AI360" s="116"/>
      <c r="AJ360" s="115">
        <v>466</v>
      </c>
      <c r="AK360" s="116">
        <f t="shared" ref="AK360:AK365" si="1340">(AJ360*$E360*$F360*$G360*$L360*$AK$13)</f>
        <v>12359533.3708</v>
      </c>
      <c r="AL360" s="115">
        <v>36</v>
      </c>
      <c r="AM360" s="116">
        <f t="shared" ref="AM360:AM365" si="1341">(AL360*$E360*$F360*$G360*$L360*$AM$13)</f>
        <v>954813.73679999996</v>
      </c>
      <c r="AN360" s="115">
        <v>100</v>
      </c>
      <c r="AO360" s="115">
        <f t="shared" ref="AO360:AO365" si="1342">(AN360*$E360*$F360*$G360*$L360*$AO$13)</f>
        <v>2652260.38</v>
      </c>
      <c r="AP360" s="115">
        <v>250</v>
      </c>
      <c r="AQ360" s="116">
        <f t="shared" ref="AQ360:AQ365" si="1343">(AP360*$E360*$F360*$G360*$M360*$AQ$13)</f>
        <v>7956781.1399999997</v>
      </c>
      <c r="AR360" s="123">
        <v>19</v>
      </c>
      <c r="AS360" s="116">
        <f t="shared" ref="AS360:AS365" si="1344">(AR360*$E360*$F360*$G360*$M360*$AS$13)</f>
        <v>769637.73935999989</v>
      </c>
      <c r="AT360" s="115">
        <v>15</v>
      </c>
      <c r="AU360" s="122">
        <f t="shared" ref="AU360:AU365" si="1345">(AT360*$E360*$F360*$G360*$M360*$AU$13)</f>
        <v>477406.86839999998</v>
      </c>
      <c r="AV360" s="115"/>
      <c r="AW360" s="116">
        <f t="shared" si="1301"/>
        <v>0</v>
      </c>
      <c r="AX360" s="115"/>
      <c r="AY360" s="115">
        <f t="shared" si="1302"/>
        <v>0</v>
      </c>
      <c r="AZ360" s="115"/>
      <c r="BA360" s="116">
        <f t="shared" si="1303"/>
        <v>0</v>
      </c>
      <c r="BB360" s="115">
        <v>0</v>
      </c>
      <c r="BC360" s="116">
        <f t="shared" ref="BC360:BC365" si="1346">(BB360*$E360*$F360*$G360*$L360*$BC$13)</f>
        <v>0</v>
      </c>
      <c r="BD360" s="115">
        <v>0</v>
      </c>
      <c r="BE360" s="116">
        <f t="shared" si="1304"/>
        <v>0</v>
      </c>
      <c r="BF360" s="115">
        <v>0</v>
      </c>
      <c r="BG360" s="116">
        <f t="shared" ref="BG360:BG365" si="1347">(BF360*$E360*$F360*$G360*$L360*$BG$13)</f>
        <v>0</v>
      </c>
      <c r="BH360" s="115">
        <v>50</v>
      </c>
      <c r="BI360" s="116">
        <f t="shared" ref="BI360:BI365" si="1348">(BH360*$E360*$F360*$G360*$L360*$BI$13)</f>
        <v>1446687.4799999997</v>
      </c>
      <c r="BJ360" s="115">
        <v>21</v>
      </c>
      <c r="BK360" s="116">
        <f t="shared" ref="BK360:BK365" si="1349">(BJ360*$E360*$F360*$G360*$M360*$BK$13)</f>
        <v>668369.61575999996</v>
      </c>
      <c r="BL360" s="115">
        <v>0</v>
      </c>
      <c r="BM360" s="116">
        <f t="shared" ref="BM360:BM365" si="1350">(BL360*$E360*$F360*$G360*$M360*$BM$13)</f>
        <v>0</v>
      </c>
      <c r="BN360" s="115">
        <v>0</v>
      </c>
      <c r="BO360" s="116">
        <f t="shared" ref="BO360:BO365" si="1351">(BN360*$E360*$F360*$G360*$M360*$BO$13)</f>
        <v>0</v>
      </c>
      <c r="BP360" s="115">
        <v>31</v>
      </c>
      <c r="BQ360" s="116">
        <f t="shared" ref="BQ360:BQ365" si="1352">(BP360*$E360*$F360*$G360*$M360*$BQ$13)</f>
        <v>896946.23759999988</v>
      </c>
      <c r="BR360" s="115"/>
      <c r="BS360" s="116">
        <f t="shared" ref="BS360:BS365" si="1353">(BR360*$E360*$F360*$G360*$M360*$BS$13)</f>
        <v>0</v>
      </c>
      <c r="BT360" s="115">
        <v>27</v>
      </c>
      <c r="BU360" s="116">
        <f t="shared" ref="BU360:BU365" si="1354">(BT360*$E360*$F360*$G360*$M360*$BU$13)</f>
        <v>937453.48703999992</v>
      </c>
      <c r="BV360" s="115">
        <v>30</v>
      </c>
      <c r="BW360" s="124">
        <f t="shared" ref="BW360:BW365" si="1355">(BV360*$E360*$F360*$G360*$M360*$BW$13)</f>
        <v>1041614.9855999998</v>
      </c>
      <c r="BX360" s="115">
        <v>0</v>
      </c>
      <c r="BY360" s="116">
        <f t="shared" ref="BY360:BY365" si="1356">(BX360*$E360*$F360*$G360*$L360*$BY$13)</f>
        <v>0</v>
      </c>
      <c r="BZ360" s="115">
        <v>0</v>
      </c>
      <c r="CA360" s="116">
        <f t="shared" ref="CA360:CA365" si="1357">(BZ360*$E360*$F360*$G360*$L360*$CA$13)</f>
        <v>0</v>
      </c>
      <c r="CB360" s="115">
        <v>6</v>
      </c>
      <c r="CC360" s="116">
        <f t="shared" ref="CC360:CC365" si="1358">(CB360*$E360*$F360*$G360*$L360*$CC$13)</f>
        <v>144668.74799999999</v>
      </c>
      <c r="CD360" s="115">
        <v>34</v>
      </c>
      <c r="CE360" s="116">
        <f t="shared" ref="CE360:CE365" si="1359">(CD360*$E360*$F360*$G360*$M360*$CE$13)</f>
        <v>983747.48639999994</v>
      </c>
      <c r="CF360" s="115">
        <v>0</v>
      </c>
      <c r="CG360" s="116">
        <f t="shared" si="1305"/>
        <v>0</v>
      </c>
      <c r="CH360" s="115"/>
      <c r="CI360" s="116">
        <f t="shared" ref="CI360:CI365" si="1360">(CH360*$E360*$F360*$G360*$L360*$CI$13)</f>
        <v>0</v>
      </c>
      <c r="CJ360" s="115">
        <v>63</v>
      </c>
      <c r="CK360" s="116">
        <f t="shared" ref="CK360:CK365" si="1361">(CJ360*$E360*$F360*$G360*$L360*$CK$13)</f>
        <v>1215217.4831999999</v>
      </c>
      <c r="CL360" s="115">
        <v>95</v>
      </c>
      <c r="CM360" s="116">
        <f t="shared" ref="CM360:CM365" si="1362">(CL360*$E360*$F360*$G360*$L360*$CM$13)</f>
        <v>2290588.5099999998</v>
      </c>
      <c r="CN360" s="115">
        <v>42</v>
      </c>
      <c r="CO360" s="116">
        <f t="shared" ref="CO360:CO365" si="1363">(CN360*$E360*$F360*$G360*$L360*$CO$13)</f>
        <v>911413.11239999998</v>
      </c>
      <c r="CP360" s="115">
        <v>54</v>
      </c>
      <c r="CQ360" s="116">
        <f t="shared" ref="CQ360:CQ365" si="1364">(CP360*$E360*$F360*$G360*$L360*$CQ$13)</f>
        <v>1302018.7319999998</v>
      </c>
      <c r="CR360" s="115">
        <v>128</v>
      </c>
      <c r="CS360" s="116">
        <f t="shared" ref="CS360:CS365" si="1365">(CR360*$E360*$F360*$G360*$M360*$CS$13)</f>
        <v>3703519.9487999994</v>
      </c>
      <c r="CT360" s="115">
        <v>30</v>
      </c>
      <c r="CU360" s="116">
        <f t="shared" ref="CU360:CU365" si="1366">(CT360*$E360*$F360*$G360*$M360*$CU$13)</f>
        <v>868012.4879999999</v>
      </c>
      <c r="CV360" s="115">
        <v>0</v>
      </c>
      <c r="CW360" s="116">
        <f t="shared" ref="CW360:CW365" si="1367">(CV360*$E360*$F360*$G360*$M360*$CW$13)</f>
        <v>0</v>
      </c>
      <c r="CX360" s="123"/>
      <c r="CY360" s="115">
        <f t="shared" ref="CY360:CY365" si="1368">(CX360*$E360*$F360*$G360*$M360*$CY$13)</f>
        <v>0</v>
      </c>
      <c r="CZ360" s="115">
        <v>0</v>
      </c>
      <c r="DA360" s="124">
        <f t="shared" si="1306"/>
        <v>0</v>
      </c>
      <c r="DB360" s="115"/>
      <c r="DC360" s="116">
        <f t="shared" ref="DC360:DC365" si="1369">(DB360*$E360*$F360*$G360*$M360*$DC$13)</f>
        <v>0</v>
      </c>
      <c r="DD360" s="125">
        <v>2</v>
      </c>
      <c r="DE360" s="115">
        <f t="shared" ref="DE360:DE365" si="1370">(DD360*$E360*$F360*$G360*$M360*$DE$13)</f>
        <v>57867.499199999991</v>
      </c>
      <c r="DF360" s="115">
        <v>40</v>
      </c>
      <c r="DG360" s="116">
        <f t="shared" ref="DG360:DG365" si="1371">(DF360*$E360*$F360*$G360*$M360*$DG$13)</f>
        <v>1157349.9839999999</v>
      </c>
      <c r="DH360" s="115">
        <v>0</v>
      </c>
      <c r="DI360" s="116">
        <f t="shared" ref="DI360:DI365" si="1372">(DH360*$E360*$F360*$G360*$N360*$DI$13)</f>
        <v>0</v>
      </c>
      <c r="DJ360" s="115">
        <v>16</v>
      </c>
      <c r="DK360" s="124">
        <f t="shared" ref="DK360:DK365" si="1373">(DJ360*$E360*$F360*$G360*$O360*$DK$13)</f>
        <v>566550.37311999989</v>
      </c>
      <c r="DL360" s="124"/>
      <c r="DM360" s="124"/>
      <c r="DN360" s="116">
        <f t="shared" si="1307"/>
        <v>1972</v>
      </c>
      <c r="DO360" s="116">
        <f t="shared" si="1307"/>
        <v>55047064.844943993</v>
      </c>
    </row>
    <row r="361" spans="1:119" s="37" customFormat="1" ht="30" customHeight="1" x14ac:dyDescent="0.25">
      <c r="A361" s="89"/>
      <c r="B361" s="109">
        <v>300</v>
      </c>
      <c r="C361" s="110" t="s">
        <v>807</v>
      </c>
      <c r="D361" s="152" t="s">
        <v>808</v>
      </c>
      <c r="E361" s="93">
        <v>24257</v>
      </c>
      <c r="F361" s="112">
        <v>1.38</v>
      </c>
      <c r="G361" s="131">
        <v>1</v>
      </c>
      <c r="H361" s="101"/>
      <c r="I361" s="101"/>
      <c r="J361" s="101"/>
      <c r="K361" s="65"/>
      <c r="L361" s="113">
        <v>1.4</v>
      </c>
      <c r="M361" s="113">
        <v>1.68</v>
      </c>
      <c r="N361" s="113">
        <v>2.23</v>
      </c>
      <c r="O361" s="114">
        <v>2.57</v>
      </c>
      <c r="P361" s="138">
        <v>2</v>
      </c>
      <c r="Q361" s="116">
        <f t="shared" si="1300"/>
        <v>103101.95279999998</v>
      </c>
      <c r="R361" s="194">
        <v>0</v>
      </c>
      <c r="S361" s="115">
        <f t="shared" si="1334"/>
        <v>0</v>
      </c>
      <c r="T361" s="115">
        <v>16</v>
      </c>
      <c r="U361" s="116">
        <f t="shared" si="1335"/>
        <v>923043.66470399988</v>
      </c>
      <c r="V361" s="115"/>
      <c r="W361" s="116">
        <f t="shared" si="1336"/>
        <v>0</v>
      </c>
      <c r="X361" s="115">
        <v>0</v>
      </c>
      <c r="Y361" s="116">
        <f t="shared" si="1337"/>
        <v>0</v>
      </c>
      <c r="Z361" s="116"/>
      <c r="AA361" s="116"/>
      <c r="AB361" s="115"/>
      <c r="AC361" s="116">
        <f t="shared" si="1338"/>
        <v>0</v>
      </c>
      <c r="AD361" s="115"/>
      <c r="AE361" s="116"/>
      <c r="AF361" s="115"/>
      <c r="AG361" s="116">
        <f t="shared" si="1339"/>
        <v>0</v>
      </c>
      <c r="AH361" s="115"/>
      <c r="AI361" s="116"/>
      <c r="AJ361" s="115">
        <v>4</v>
      </c>
      <c r="AK361" s="116">
        <f t="shared" si="1340"/>
        <v>206203.90559999997</v>
      </c>
      <c r="AL361" s="115">
        <v>0</v>
      </c>
      <c r="AM361" s="116">
        <f t="shared" si="1341"/>
        <v>0</v>
      </c>
      <c r="AN361" s="115">
        <v>0</v>
      </c>
      <c r="AO361" s="115">
        <f t="shared" si="1342"/>
        <v>0</v>
      </c>
      <c r="AP361" s="115">
        <v>5</v>
      </c>
      <c r="AQ361" s="116">
        <f t="shared" si="1343"/>
        <v>309305.85839999997</v>
      </c>
      <c r="AR361" s="121">
        <v>1</v>
      </c>
      <c r="AS361" s="116">
        <f t="shared" si="1344"/>
        <v>78732.400319999986</v>
      </c>
      <c r="AT361" s="115">
        <v>0</v>
      </c>
      <c r="AU361" s="122">
        <f t="shared" si="1345"/>
        <v>0</v>
      </c>
      <c r="AV361" s="115"/>
      <c r="AW361" s="116">
        <f t="shared" si="1301"/>
        <v>0</v>
      </c>
      <c r="AX361" s="115">
        <v>0</v>
      </c>
      <c r="AY361" s="115">
        <f t="shared" si="1302"/>
        <v>0</v>
      </c>
      <c r="AZ361" s="115"/>
      <c r="BA361" s="116">
        <f t="shared" si="1303"/>
        <v>0</v>
      </c>
      <c r="BB361" s="115">
        <v>0</v>
      </c>
      <c r="BC361" s="116">
        <f t="shared" si="1346"/>
        <v>0</v>
      </c>
      <c r="BD361" s="115">
        <v>0</v>
      </c>
      <c r="BE361" s="116">
        <f t="shared" si="1304"/>
        <v>0</v>
      </c>
      <c r="BF361" s="115">
        <v>0</v>
      </c>
      <c r="BG361" s="116">
        <f t="shared" si="1347"/>
        <v>0</v>
      </c>
      <c r="BH361" s="115"/>
      <c r="BI361" s="116">
        <f t="shared" si="1348"/>
        <v>0</v>
      </c>
      <c r="BJ361" s="115">
        <v>0</v>
      </c>
      <c r="BK361" s="116">
        <f t="shared" si="1349"/>
        <v>0</v>
      </c>
      <c r="BL361" s="115">
        <v>0</v>
      </c>
      <c r="BM361" s="116">
        <f t="shared" si="1350"/>
        <v>0</v>
      </c>
      <c r="BN361" s="115">
        <v>0</v>
      </c>
      <c r="BO361" s="116">
        <f t="shared" si="1351"/>
        <v>0</v>
      </c>
      <c r="BP361" s="115">
        <v>0</v>
      </c>
      <c r="BQ361" s="116">
        <f t="shared" si="1352"/>
        <v>0</v>
      </c>
      <c r="BR361" s="115"/>
      <c r="BS361" s="116">
        <f t="shared" si="1353"/>
        <v>0</v>
      </c>
      <c r="BT361" s="115">
        <v>0</v>
      </c>
      <c r="BU361" s="116">
        <f t="shared" si="1354"/>
        <v>0</v>
      </c>
      <c r="BV361" s="115">
        <v>0</v>
      </c>
      <c r="BW361" s="124">
        <f t="shared" si="1355"/>
        <v>0</v>
      </c>
      <c r="BX361" s="115">
        <v>0</v>
      </c>
      <c r="BY361" s="116">
        <f t="shared" si="1356"/>
        <v>0</v>
      </c>
      <c r="BZ361" s="115">
        <v>0</v>
      </c>
      <c r="CA361" s="116">
        <f t="shared" si="1357"/>
        <v>0</v>
      </c>
      <c r="CB361" s="115">
        <v>0</v>
      </c>
      <c r="CC361" s="116">
        <f t="shared" si="1358"/>
        <v>0</v>
      </c>
      <c r="CD361" s="115">
        <v>0</v>
      </c>
      <c r="CE361" s="116">
        <f t="shared" si="1359"/>
        <v>0</v>
      </c>
      <c r="CF361" s="115">
        <v>0</v>
      </c>
      <c r="CG361" s="116">
        <f t="shared" si="1305"/>
        <v>0</v>
      </c>
      <c r="CH361" s="115"/>
      <c r="CI361" s="116">
        <f t="shared" si="1360"/>
        <v>0</v>
      </c>
      <c r="CJ361" s="115"/>
      <c r="CK361" s="116">
        <f t="shared" si="1361"/>
        <v>0</v>
      </c>
      <c r="CL361" s="115">
        <v>0</v>
      </c>
      <c r="CM361" s="116">
        <f t="shared" si="1362"/>
        <v>0</v>
      </c>
      <c r="CN361" s="115">
        <v>0</v>
      </c>
      <c r="CO361" s="116">
        <f t="shared" si="1363"/>
        <v>0</v>
      </c>
      <c r="CP361" s="115">
        <v>0</v>
      </c>
      <c r="CQ361" s="116">
        <f t="shared" si="1364"/>
        <v>0</v>
      </c>
      <c r="CR361" s="115">
        <v>0</v>
      </c>
      <c r="CS361" s="116">
        <f t="shared" si="1365"/>
        <v>0</v>
      </c>
      <c r="CT361" s="115">
        <v>0</v>
      </c>
      <c r="CU361" s="116">
        <f t="shared" si="1366"/>
        <v>0</v>
      </c>
      <c r="CV361" s="115">
        <v>0</v>
      </c>
      <c r="CW361" s="116">
        <f t="shared" si="1367"/>
        <v>0</v>
      </c>
      <c r="CX361" s="123">
        <v>0</v>
      </c>
      <c r="CY361" s="115">
        <f t="shared" si="1368"/>
        <v>0</v>
      </c>
      <c r="CZ361" s="115">
        <v>0</v>
      </c>
      <c r="DA361" s="124">
        <f t="shared" si="1306"/>
        <v>0</v>
      </c>
      <c r="DB361" s="115">
        <v>0</v>
      </c>
      <c r="DC361" s="116">
        <f t="shared" si="1369"/>
        <v>0</v>
      </c>
      <c r="DD361" s="125"/>
      <c r="DE361" s="115">
        <f t="shared" si="1370"/>
        <v>0</v>
      </c>
      <c r="DF361" s="115">
        <v>0</v>
      </c>
      <c r="DG361" s="116">
        <f t="shared" si="1371"/>
        <v>0</v>
      </c>
      <c r="DH361" s="115"/>
      <c r="DI361" s="116">
        <f t="shared" si="1372"/>
        <v>0</v>
      </c>
      <c r="DJ361" s="115">
        <v>0</v>
      </c>
      <c r="DK361" s="124">
        <f t="shared" si="1373"/>
        <v>0</v>
      </c>
      <c r="DL361" s="124"/>
      <c r="DM361" s="124"/>
      <c r="DN361" s="116">
        <f t="shared" si="1307"/>
        <v>28</v>
      </c>
      <c r="DO361" s="116">
        <f t="shared" si="1307"/>
        <v>1620387.7818239999</v>
      </c>
    </row>
    <row r="362" spans="1:119" s="37" customFormat="1" ht="30" customHeight="1" x14ac:dyDescent="0.25">
      <c r="A362" s="89"/>
      <c r="B362" s="109">
        <v>301</v>
      </c>
      <c r="C362" s="110" t="s">
        <v>809</v>
      </c>
      <c r="D362" s="152" t="s">
        <v>810</v>
      </c>
      <c r="E362" s="93">
        <v>24257</v>
      </c>
      <c r="F362" s="112">
        <v>2.41</v>
      </c>
      <c r="G362" s="195">
        <v>0.9</v>
      </c>
      <c r="H362" s="191"/>
      <c r="I362" s="191"/>
      <c r="J362" s="191"/>
      <c r="K362" s="65"/>
      <c r="L362" s="113">
        <v>1.4</v>
      </c>
      <c r="M362" s="113">
        <v>1.68</v>
      </c>
      <c r="N362" s="113">
        <v>2.23</v>
      </c>
      <c r="O362" s="114">
        <v>2.57</v>
      </c>
      <c r="P362" s="138">
        <v>12</v>
      </c>
      <c r="Q362" s="116">
        <f>(P362*$E362*$F362*$G362*$L362*$Q$13)</f>
        <v>972296.24184000026</v>
      </c>
      <c r="R362" s="138">
        <v>170</v>
      </c>
      <c r="S362" s="115">
        <f t="shared" si="1334"/>
        <v>13774196.759400003</v>
      </c>
      <c r="T362" s="115">
        <v>23</v>
      </c>
      <c r="U362" s="116">
        <f t="shared" si="1335"/>
        <v>2085501.7799406003</v>
      </c>
      <c r="V362" s="115"/>
      <c r="W362" s="116">
        <f t="shared" si="1336"/>
        <v>0</v>
      </c>
      <c r="X362" s="115">
        <v>1</v>
      </c>
      <c r="Y362" s="116">
        <f t="shared" si="1337"/>
        <v>103122.32868000001</v>
      </c>
      <c r="Z362" s="116"/>
      <c r="AA362" s="116"/>
      <c r="AB362" s="115"/>
      <c r="AC362" s="116">
        <f t="shared" si="1338"/>
        <v>0</v>
      </c>
      <c r="AD362" s="115"/>
      <c r="AE362" s="116"/>
      <c r="AF362" s="115"/>
      <c r="AG362" s="116">
        <f t="shared" si="1339"/>
        <v>0</v>
      </c>
      <c r="AH362" s="115"/>
      <c r="AI362" s="116"/>
      <c r="AJ362" s="115">
        <v>20</v>
      </c>
      <c r="AK362" s="116">
        <f t="shared" si="1340"/>
        <v>1620493.7364000003</v>
      </c>
      <c r="AL362" s="115">
        <v>0</v>
      </c>
      <c r="AM362" s="116">
        <f t="shared" si="1341"/>
        <v>0</v>
      </c>
      <c r="AN362" s="115">
        <v>0</v>
      </c>
      <c r="AO362" s="115">
        <f t="shared" si="1342"/>
        <v>0</v>
      </c>
      <c r="AP362" s="115">
        <v>4</v>
      </c>
      <c r="AQ362" s="116">
        <f t="shared" si="1343"/>
        <v>388918.496736</v>
      </c>
      <c r="AR362" s="123">
        <v>0</v>
      </c>
      <c r="AS362" s="116">
        <f t="shared" si="1344"/>
        <v>0</v>
      </c>
      <c r="AT362" s="115">
        <v>0</v>
      </c>
      <c r="AU362" s="122">
        <f t="shared" si="1345"/>
        <v>0</v>
      </c>
      <c r="AV362" s="115"/>
      <c r="AW362" s="116">
        <f t="shared" si="1301"/>
        <v>0</v>
      </c>
      <c r="AX362" s="115"/>
      <c r="AY362" s="115">
        <f t="shared" si="1302"/>
        <v>0</v>
      </c>
      <c r="AZ362" s="115"/>
      <c r="BA362" s="116">
        <f t="shared" si="1303"/>
        <v>0</v>
      </c>
      <c r="BB362" s="115">
        <v>0</v>
      </c>
      <c r="BC362" s="116">
        <f t="shared" si="1346"/>
        <v>0</v>
      </c>
      <c r="BD362" s="115">
        <v>0</v>
      </c>
      <c r="BE362" s="116">
        <f t="shared" si="1304"/>
        <v>0</v>
      </c>
      <c r="BF362" s="115">
        <v>0</v>
      </c>
      <c r="BG362" s="116">
        <f t="shared" si="1347"/>
        <v>0</v>
      </c>
      <c r="BH362" s="115"/>
      <c r="BI362" s="116">
        <f t="shared" si="1348"/>
        <v>0</v>
      </c>
      <c r="BJ362" s="115">
        <v>1</v>
      </c>
      <c r="BK362" s="116">
        <f t="shared" si="1349"/>
        <v>97229.624184</v>
      </c>
      <c r="BL362" s="115">
        <v>0</v>
      </c>
      <c r="BM362" s="116">
        <f t="shared" si="1350"/>
        <v>0</v>
      </c>
      <c r="BN362" s="115">
        <v>0</v>
      </c>
      <c r="BO362" s="116">
        <f t="shared" si="1351"/>
        <v>0</v>
      </c>
      <c r="BP362" s="115">
        <v>0</v>
      </c>
      <c r="BQ362" s="116">
        <f t="shared" si="1352"/>
        <v>0</v>
      </c>
      <c r="BR362" s="115"/>
      <c r="BS362" s="116">
        <f t="shared" si="1353"/>
        <v>0</v>
      </c>
      <c r="BT362" s="115">
        <v>0</v>
      </c>
      <c r="BU362" s="116">
        <f t="shared" si="1354"/>
        <v>0</v>
      </c>
      <c r="BV362" s="115">
        <v>0</v>
      </c>
      <c r="BW362" s="124">
        <f t="shared" si="1355"/>
        <v>0</v>
      </c>
      <c r="BX362" s="115">
        <v>0</v>
      </c>
      <c r="BY362" s="116">
        <f t="shared" si="1356"/>
        <v>0</v>
      </c>
      <c r="BZ362" s="115">
        <v>0</v>
      </c>
      <c r="CA362" s="116">
        <f t="shared" si="1357"/>
        <v>0</v>
      </c>
      <c r="CB362" s="115">
        <v>5</v>
      </c>
      <c r="CC362" s="116">
        <f t="shared" si="1358"/>
        <v>368294.03100000002</v>
      </c>
      <c r="CD362" s="115"/>
      <c r="CE362" s="116">
        <f t="shared" si="1359"/>
        <v>0</v>
      </c>
      <c r="CF362" s="115">
        <v>0</v>
      </c>
      <c r="CG362" s="116">
        <f t="shared" si="1305"/>
        <v>0</v>
      </c>
      <c r="CH362" s="115"/>
      <c r="CI362" s="116">
        <f t="shared" si="1360"/>
        <v>0</v>
      </c>
      <c r="CJ362" s="115"/>
      <c r="CK362" s="116">
        <f t="shared" si="1361"/>
        <v>0</v>
      </c>
      <c r="CL362" s="115">
        <v>0</v>
      </c>
      <c r="CM362" s="116">
        <f t="shared" si="1362"/>
        <v>0</v>
      </c>
      <c r="CN362" s="115">
        <v>0</v>
      </c>
      <c r="CO362" s="116">
        <f t="shared" si="1363"/>
        <v>0</v>
      </c>
      <c r="CP362" s="115">
        <v>0</v>
      </c>
      <c r="CQ362" s="116">
        <f t="shared" si="1364"/>
        <v>0</v>
      </c>
      <c r="CR362" s="115">
        <v>2</v>
      </c>
      <c r="CS362" s="116">
        <f t="shared" si="1365"/>
        <v>176781.13488</v>
      </c>
      <c r="CT362" s="115">
        <v>0</v>
      </c>
      <c r="CU362" s="116">
        <f t="shared" si="1366"/>
        <v>0</v>
      </c>
      <c r="CV362" s="115">
        <v>0</v>
      </c>
      <c r="CW362" s="116">
        <f t="shared" si="1367"/>
        <v>0</v>
      </c>
      <c r="CX362" s="123"/>
      <c r="CY362" s="115">
        <f t="shared" si="1368"/>
        <v>0</v>
      </c>
      <c r="CZ362" s="115">
        <v>0</v>
      </c>
      <c r="DA362" s="124">
        <f t="shared" si="1306"/>
        <v>0</v>
      </c>
      <c r="DB362" s="115">
        <v>0</v>
      </c>
      <c r="DC362" s="116">
        <f t="shared" si="1369"/>
        <v>0</v>
      </c>
      <c r="DD362" s="125"/>
      <c r="DE362" s="115">
        <f t="shared" si="1370"/>
        <v>0</v>
      </c>
      <c r="DF362" s="115">
        <v>0</v>
      </c>
      <c r="DG362" s="116">
        <f t="shared" si="1371"/>
        <v>0</v>
      </c>
      <c r="DH362" s="115"/>
      <c r="DI362" s="116">
        <f t="shared" si="1372"/>
        <v>0</v>
      </c>
      <c r="DJ362" s="115">
        <v>0</v>
      </c>
      <c r="DK362" s="124">
        <f t="shared" si="1373"/>
        <v>0</v>
      </c>
      <c r="DL362" s="124"/>
      <c r="DM362" s="124"/>
      <c r="DN362" s="116">
        <f t="shared" si="1307"/>
        <v>238</v>
      </c>
      <c r="DO362" s="116">
        <f t="shared" si="1307"/>
        <v>19586834.133060608</v>
      </c>
    </row>
    <row r="363" spans="1:119" s="37" customFormat="1" ht="30" customHeight="1" x14ac:dyDescent="0.25">
      <c r="A363" s="89"/>
      <c r="B363" s="109">
        <v>302</v>
      </c>
      <c r="C363" s="110" t="s">
        <v>811</v>
      </c>
      <c r="D363" s="152" t="s">
        <v>812</v>
      </c>
      <c r="E363" s="93">
        <v>24257</v>
      </c>
      <c r="F363" s="112">
        <v>1.43</v>
      </c>
      <c r="G363" s="131">
        <v>1</v>
      </c>
      <c r="H363" s="101"/>
      <c r="I363" s="101"/>
      <c r="J363" s="101"/>
      <c r="K363" s="65"/>
      <c r="L363" s="113">
        <v>1.4</v>
      </c>
      <c r="M363" s="113">
        <v>1.68</v>
      </c>
      <c r="N363" s="113">
        <v>2.23</v>
      </c>
      <c r="O363" s="114">
        <v>2.57</v>
      </c>
      <c r="P363" s="138">
        <v>4</v>
      </c>
      <c r="Q363" s="116">
        <f t="shared" si="1300"/>
        <v>213675.06160000002</v>
      </c>
      <c r="R363" s="194">
        <v>0</v>
      </c>
      <c r="S363" s="115">
        <f t="shared" si="1334"/>
        <v>0</v>
      </c>
      <c r="T363" s="115">
        <v>14</v>
      </c>
      <c r="U363" s="116">
        <f t="shared" si="1335"/>
        <v>836926.36627599993</v>
      </c>
      <c r="V363" s="115"/>
      <c r="W363" s="116">
        <f t="shared" si="1336"/>
        <v>0</v>
      </c>
      <c r="X363" s="115">
        <v>63</v>
      </c>
      <c r="Y363" s="116">
        <f t="shared" si="1337"/>
        <v>4283213.7347999997</v>
      </c>
      <c r="Z363" s="116"/>
      <c r="AA363" s="116"/>
      <c r="AB363" s="115"/>
      <c r="AC363" s="116">
        <f t="shared" si="1338"/>
        <v>0</v>
      </c>
      <c r="AD363" s="115"/>
      <c r="AE363" s="116"/>
      <c r="AF363" s="115"/>
      <c r="AG363" s="116">
        <f t="shared" si="1339"/>
        <v>0</v>
      </c>
      <c r="AH363" s="115"/>
      <c r="AI363" s="116"/>
      <c r="AJ363" s="115">
        <v>1</v>
      </c>
      <c r="AK363" s="116">
        <f t="shared" si="1340"/>
        <v>53418.765400000004</v>
      </c>
      <c r="AL363" s="115">
        <v>0</v>
      </c>
      <c r="AM363" s="116">
        <f t="shared" si="1341"/>
        <v>0</v>
      </c>
      <c r="AN363" s="115">
        <v>4</v>
      </c>
      <c r="AO363" s="115">
        <f t="shared" si="1342"/>
        <v>213675.06160000002</v>
      </c>
      <c r="AP363" s="115">
        <v>2</v>
      </c>
      <c r="AQ363" s="116">
        <f t="shared" si="1343"/>
        <v>128205.03696000003</v>
      </c>
      <c r="AR363" s="123">
        <v>24</v>
      </c>
      <c r="AS363" s="116">
        <f t="shared" si="1344"/>
        <v>1958040.5644799997</v>
      </c>
      <c r="AT363" s="115">
        <v>0</v>
      </c>
      <c r="AU363" s="122">
        <f t="shared" si="1345"/>
        <v>0</v>
      </c>
      <c r="AV363" s="115"/>
      <c r="AW363" s="116">
        <f t="shared" si="1301"/>
        <v>0</v>
      </c>
      <c r="AX363" s="115">
        <v>0</v>
      </c>
      <c r="AY363" s="115">
        <f t="shared" si="1302"/>
        <v>0</v>
      </c>
      <c r="AZ363" s="115"/>
      <c r="BA363" s="116">
        <f t="shared" si="1303"/>
        <v>0</v>
      </c>
      <c r="BB363" s="115">
        <v>0</v>
      </c>
      <c r="BC363" s="116">
        <f t="shared" si="1346"/>
        <v>0</v>
      </c>
      <c r="BD363" s="115">
        <v>0</v>
      </c>
      <c r="BE363" s="116">
        <f t="shared" si="1304"/>
        <v>0</v>
      </c>
      <c r="BF363" s="115">
        <v>0</v>
      </c>
      <c r="BG363" s="116">
        <f t="shared" si="1347"/>
        <v>0</v>
      </c>
      <c r="BH363" s="115"/>
      <c r="BI363" s="116">
        <f t="shared" si="1348"/>
        <v>0</v>
      </c>
      <c r="BJ363" s="115">
        <v>0</v>
      </c>
      <c r="BK363" s="116">
        <f t="shared" si="1349"/>
        <v>0</v>
      </c>
      <c r="BL363" s="115">
        <v>0</v>
      </c>
      <c r="BM363" s="116">
        <f t="shared" si="1350"/>
        <v>0</v>
      </c>
      <c r="BN363" s="115">
        <v>0</v>
      </c>
      <c r="BO363" s="116">
        <f t="shared" si="1351"/>
        <v>0</v>
      </c>
      <c r="BP363" s="115">
        <v>0</v>
      </c>
      <c r="BQ363" s="116">
        <f t="shared" si="1352"/>
        <v>0</v>
      </c>
      <c r="BR363" s="115"/>
      <c r="BS363" s="116">
        <f t="shared" si="1353"/>
        <v>0</v>
      </c>
      <c r="BT363" s="115">
        <v>0</v>
      </c>
      <c r="BU363" s="116">
        <f t="shared" si="1354"/>
        <v>0</v>
      </c>
      <c r="BV363" s="115">
        <v>0</v>
      </c>
      <c r="BW363" s="124">
        <f t="shared" si="1355"/>
        <v>0</v>
      </c>
      <c r="BX363" s="115">
        <v>0</v>
      </c>
      <c r="BY363" s="116">
        <f t="shared" si="1356"/>
        <v>0</v>
      </c>
      <c r="BZ363" s="115">
        <v>0</v>
      </c>
      <c r="CA363" s="116">
        <f t="shared" si="1357"/>
        <v>0</v>
      </c>
      <c r="CB363" s="115">
        <v>0</v>
      </c>
      <c r="CC363" s="116">
        <f t="shared" si="1358"/>
        <v>0</v>
      </c>
      <c r="CD363" s="115">
        <v>0</v>
      </c>
      <c r="CE363" s="116">
        <f t="shared" si="1359"/>
        <v>0</v>
      </c>
      <c r="CF363" s="115">
        <v>0</v>
      </c>
      <c r="CG363" s="116">
        <f t="shared" si="1305"/>
        <v>0</v>
      </c>
      <c r="CH363" s="115"/>
      <c r="CI363" s="116">
        <f t="shared" si="1360"/>
        <v>0</v>
      </c>
      <c r="CJ363" s="115"/>
      <c r="CK363" s="116">
        <f t="shared" si="1361"/>
        <v>0</v>
      </c>
      <c r="CL363" s="115">
        <v>0</v>
      </c>
      <c r="CM363" s="116">
        <f t="shared" si="1362"/>
        <v>0</v>
      </c>
      <c r="CN363" s="115">
        <v>0</v>
      </c>
      <c r="CO363" s="116">
        <f t="shared" si="1363"/>
        <v>0</v>
      </c>
      <c r="CP363" s="115">
        <v>0</v>
      </c>
      <c r="CQ363" s="116">
        <f t="shared" si="1364"/>
        <v>0</v>
      </c>
      <c r="CR363" s="115">
        <v>1</v>
      </c>
      <c r="CS363" s="116">
        <f t="shared" si="1365"/>
        <v>58275.016800000005</v>
      </c>
      <c r="CT363" s="115">
        <v>0</v>
      </c>
      <c r="CU363" s="116">
        <f t="shared" si="1366"/>
        <v>0</v>
      </c>
      <c r="CV363" s="115">
        <v>0</v>
      </c>
      <c r="CW363" s="116">
        <f t="shared" si="1367"/>
        <v>0</v>
      </c>
      <c r="CX363" s="123">
        <v>0</v>
      </c>
      <c r="CY363" s="115">
        <f t="shared" si="1368"/>
        <v>0</v>
      </c>
      <c r="CZ363" s="115">
        <v>0</v>
      </c>
      <c r="DA363" s="124">
        <f t="shared" si="1306"/>
        <v>0</v>
      </c>
      <c r="DB363" s="115">
        <v>0</v>
      </c>
      <c r="DC363" s="116">
        <f t="shared" si="1369"/>
        <v>0</v>
      </c>
      <c r="DD363" s="125"/>
      <c r="DE363" s="115">
        <f t="shared" si="1370"/>
        <v>0</v>
      </c>
      <c r="DF363" s="115">
        <v>0</v>
      </c>
      <c r="DG363" s="116">
        <f t="shared" si="1371"/>
        <v>0</v>
      </c>
      <c r="DH363" s="115"/>
      <c r="DI363" s="116">
        <f t="shared" si="1372"/>
        <v>0</v>
      </c>
      <c r="DJ363" s="115">
        <v>0</v>
      </c>
      <c r="DK363" s="124">
        <f t="shared" si="1373"/>
        <v>0</v>
      </c>
      <c r="DL363" s="124"/>
      <c r="DM363" s="124"/>
      <c r="DN363" s="116">
        <f t="shared" si="1307"/>
        <v>113</v>
      </c>
      <c r="DO363" s="116">
        <f t="shared" si="1307"/>
        <v>7745429.6079159984</v>
      </c>
    </row>
    <row r="364" spans="1:119" s="37" customFormat="1" ht="30" customHeight="1" x14ac:dyDescent="0.25">
      <c r="A364" s="89"/>
      <c r="B364" s="109">
        <v>303</v>
      </c>
      <c r="C364" s="110" t="s">
        <v>813</v>
      </c>
      <c r="D364" s="152" t="s">
        <v>814</v>
      </c>
      <c r="E364" s="93">
        <v>24257</v>
      </c>
      <c r="F364" s="112">
        <v>1.83</v>
      </c>
      <c r="G364" s="131">
        <v>1</v>
      </c>
      <c r="H364" s="101"/>
      <c r="I364" s="101"/>
      <c r="J364" s="101"/>
      <c r="K364" s="65"/>
      <c r="L364" s="113">
        <v>1.4</v>
      </c>
      <c r="M364" s="113">
        <v>1.68</v>
      </c>
      <c r="N364" s="113">
        <v>2.23</v>
      </c>
      <c r="O364" s="114">
        <v>2.57</v>
      </c>
      <c r="P364" s="138">
        <v>5</v>
      </c>
      <c r="Q364" s="116">
        <f t="shared" si="1300"/>
        <v>341805.38699999999</v>
      </c>
      <c r="R364" s="194">
        <v>6</v>
      </c>
      <c r="S364" s="115">
        <f t="shared" si="1334"/>
        <v>410166.46439999994</v>
      </c>
      <c r="T364" s="115">
        <v>3</v>
      </c>
      <c r="U364" s="116">
        <f t="shared" si="1335"/>
        <v>229506.78076199998</v>
      </c>
      <c r="V364" s="115"/>
      <c r="W364" s="116">
        <f t="shared" si="1336"/>
        <v>0</v>
      </c>
      <c r="X364" s="115">
        <v>6</v>
      </c>
      <c r="Y364" s="116">
        <f t="shared" si="1337"/>
        <v>522030.0455999999</v>
      </c>
      <c r="Z364" s="116"/>
      <c r="AA364" s="116"/>
      <c r="AB364" s="115"/>
      <c r="AC364" s="116">
        <f t="shared" si="1338"/>
        <v>0</v>
      </c>
      <c r="AD364" s="115"/>
      <c r="AE364" s="116"/>
      <c r="AF364" s="115">
        <v>2</v>
      </c>
      <c r="AG364" s="116">
        <f t="shared" si="1339"/>
        <v>136722.15480000002</v>
      </c>
      <c r="AH364" s="115"/>
      <c r="AI364" s="116"/>
      <c r="AJ364" s="117"/>
      <c r="AK364" s="116">
        <f t="shared" si="1340"/>
        <v>0</v>
      </c>
      <c r="AL364" s="115">
        <v>4</v>
      </c>
      <c r="AM364" s="116">
        <f t="shared" si="1341"/>
        <v>273444.30960000004</v>
      </c>
      <c r="AN364" s="115">
        <v>8</v>
      </c>
      <c r="AO364" s="115">
        <f t="shared" si="1342"/>
        <v>546888.61920000007</v>
      </c>
      <c r="AP364" s="115">
        <v>9</v>
      </c>
      <c r="AQ364" s="116">
        <f t="shared" si="1343"/>
        <v>738299.63592000015</v>
      </c>
      <c r="AR364" s="123">
        <v>7</v>
      </c>
      <c r="AS364" s="116">
        <f t="shared" si="1344"/>
        <v>730842.06383999984</v>
      </c>
      <c r="AT364" s="115">
        <v>0</v>
      </c>
      <c r="AU364" s="122">
        <f t="shared" si="1345"/>
        <v>0</v>
      </c>
      <c r="AV364" s="115"/>
      <c r="AW364" s="116">
        <f t="shared" si="1301"/>
        <v>0</v>
      </c>
      <c r="AX364" s="115">
        <v>0</v>
      </c>
      <c r="AY364" s="115">
        <f t="shared" si="1302"/>
        <v>0</v>
      </c>
      <c r="AZ364" s="115"/>
      <c r="BA364" s="116">
        <f t="shared" si="1303"/>
        <v>0</v>
      </c>
      <c r="BB364" s="115">
        <v>0</v>
      </c>
      <c r="BC364" s="116">
        <f t="shared" si="1346"/>
        <v>0</v>
      </c>
      <c r="BD364" s="115">
        <v>0</v>
      </c>
      <c r="BE364" s="116">
        <f t="shared" si="1304"/>
        <v>0</v>
      </c>
      <c r="BF364" s="115">
        <v>0</v>
      </c>
      <c r="BG364" s="116">
        <f t="shared" si="1347"/>
        <v>0</v>
      </c>
      <c r="BH364" s="115"/>
      <c r="BI364" s="116">
        <f t="shared" si="1348"/>
        <v>0</v>
      </c>
      <c r="BJ364" s="115">
        <v>1</v>
      </c>
      <c r="BK364" s="116">
        <f t="shared" si="1349"/>
        <v>82033.292880000023</v>
      </c>
      <c r="BL364" s="115">
        <v>0</v>
      </c>
      <c r="BM364" s="116">
        <f t="shared" si="1350"/>
        <v>0</v>
      </c>
      <c r="BN364" s="115">
        <v>0</v>
      </c>
      <c r="BO364" s="116">
        <f t="shared" si="1351"/>
        <v>0</v>
      </c>
      <c r="BP364" s="115">
        <v>0</v>
      </c>
      <c r="BQ364" s="116">
        <f t="shared" si="1352"/>
        <v>0</v>
      </c>
      <c r="BR364" s="115"/>
      <c r="BS364" s="116">
        <f t="shared" si="1353"/>
        <v>0</v>
      </c>
      <c r="BT364" s="115">
        <v>0</v>
      </c>
      <c r="BU364" s="116">
        <f t="shared" si="1354"/>
        <v>0</v>
      </c>
      <c r="BV364" s="115">
        <v>0</v>
      </c>
      <c r="BW364" s="124">
        <f t="shared" si="1355"/>
        <v>0</v>
      </c>
      <c r="BX364" s="115">
        <v>0</v>
      </c>
      <c r="BY364" s="116">
        <f t="shared" si="1356"/>
        <v>0</v>
      </c>
      <c r="BZ364" s="115">
        <v>0</v>
      </c>
      <c r="CA364" s="116">
        <f t="shared" si="1357"/>
        <v>0</v>
      </c>
      <c r="CB364" s="115">
        <v>0</v>
      </c>
      <c r="CC364" s="116">
        <f t="shared" si="1358"/>
        <v>0</v>
      </c>
      <c r="CD364" s="115">
        <v>0</v>
      </c>
      <c r="CE364" s="116">
        <f t="shared" si="1359"/>
        <v>0</v>
      </c>
      <c r="CF364" s="115">
        <v>0</v>
      </c>
      <c r="CG364" s="116">
        <f t="shared" si="1305"/>
        <v>0</v>
      </c>
      <c r="CH364" s="115"/>
      <c r="CI364" s="116">
        <f t="shared" si="1360"/>
        <v>0</v>
      </c>
      <c r="CJ364" s="115"/>
      <c r="CK364" s="116">
        <f t="shared" si="1361"/>
        <v>0</v>
      </c>
      <c r="CL364" s="115">
        <v>0</v>
      </c>
      <c r="CM364" s="116">
        <f t="shared" si="1362"/>
        <v>0</v>
      </c>
      <c r="CN364" s="115">
        <v>0</v>
      </c>
      <c r="CO364" s="116">
        <f t="shared" si="1363"/>
        <v>0</v>
      </c>
      <c r="CP364" s="115">
        <v>8</v>
      </c>
      <c r="CQ364" s="116">
        <f t="shared" si="1364"/>
        <v>497171.47200000001</v>
      </c>
      <c r="CR364" s="115">
        <v>1</v>
      </c>
      <c r="CS364" s="116">
        <f t="shared" si="1365"/>
        <v>74575.72080000001</v>
      </c>
      <c r="CT364" s="115">
        <v>0</v>
      </c>
      <c r="CU364" s="116">
        <f t="shared" si="1366"/>
        <v>0</v>
      </c>
      <c r="CV364" s="115">
        <v>0</v>
      </c>
      <c r="CW364" s="116">
        <f t="shared" si="1367"/>
        <v>0</v>
      </c>
      <c r="CX364" s="123">
        <v>0</v>
      </c>
      <c r="CY364" s="115">
        <f t="shared" si="1368"/>
        <v>0</v>
      </c>
      <c r="CZ364" s="115">
        <v>0</v>
      </c>
      <c r="DA364" s="124">
        <f t="shared" si="1306"/>
        <v>0</v>
      </c>
      <c r="DB364" s="115">
        <v>0</v>
      </c>
      <c r="DC364" s="116">
        <f t="shared" si="1369"/>
        <v>0</v>
      </c>
      <c r="DD364" s="125"/>
      <c r="DE364" s="115">
        <f t="shared" si="1370"/>
        <v>0</v>
      </c>
      <c r="DF364" s="115">
        <v>0</v>
      </c>
      <c r="DG364" s="116">
        <f t="shared" si="1371"/>
        <v>0</v>
      </c>
      <c r="DH364" s="115"/>
      <c r="DI364" s="116">
        <f t="shared" si="1372"/>
        <v>0</v>
      </c>
      <c r="DJ364" s="115">
        <v>0</v>
      </c>
      <c r="DK364" s="124">
        <f t="shared" si="1373"/>
        <v>0</v>
      </c>
      <c r="DL364" s="124"/>
      <c r="DM364" s="124"/>
      <c r="DN364" s="116">
        <f t="shared" si="1307"/>
        <v>60</v>
      </c>
      <c r="DO364" s="116">
        <f t="shared" si="1307"/>
        <v>4583485.9468020005</v>
      </c>
    </row>
    <row r="365" spans="1:119" s="37" customFormat="1" ht="30" customHeight="1" x14ac:dyDescent="0.25">
      <c r="A365" s="89"/>
      <c r="B365" s="109">
        <v>304</v>
      </c>
      <c r="C365" s="110" t="s">
        <v>815</v>
      </c>
      <c r="D365" s="152" t="s">
        <v>816</v>
      </c>
      <c r="E365" s="93">
        <v>24257</v>
      </c>
      <c r="F365" s="112">
        <v>2.16</v>
      </c>
      <c r="G365" s="131">
        <v>1</v>
      </c>
      <c r="H365" s="101"/>
      <c r="I365" s="101"/>
      <c r="J365" s="101"/>
      <c r="K365" s="65"/>
      <c r="L365" s="113">
        <v>1.4</v>
      </c>
      <c r="M365" s="113">
        <v>1.68</v>
      </c>
      <c r="N365" s="113">
        <v>2.23</v>
      </c>
      <c r="O365" s="114">
        <v>2.57</v>
      </c>
      <c r="P365" s="138">
        <v>2</v>
      </c>
      <c r="Q365" s="116">
        <f t="shared" si="1300"/>
        <v>161376.96960000001</v>
      </c>
      <c r="R365" s="194">
        <v>0</v>
      </c>
      <c r="S365" s="115">
        <f t="shared" si="1334"/>
        <v>0</v>
      </c>
      <c r="T365" s="115">
        <v>3</v>
      </c>
      <c r="U365" s="116">
        <f t="shared" si="1335"/>
        <v>270893.24942400004</v>
      </c>
      <c r="V365" s="115"/>
      <c r="W365" s="116">
        <f t="shared" si="1336"/>
        <v>0</v>
      </c>
      <c r="X365" s="115">
        <v>4</v>
      </c>
      <c r="Y365" s="116">
        <f t="shared" si="1337"/>
        <v>410777.74080000003</v>
      </c>
      <c r="Z365" s="116"/>
      <c r="AA365" s="116"/>
      <c r="AB365" s="115"/>
      <c r="AC365" s="116">
        <f t="shared" si="1338"/>
        <v>0</v>
      </c>
      <c r="AD365" s="115"/>
      <c r="AE365" s="116"/>
      <c r="AF365" s="115"/>
      <c r="AG365" s="116">
        <f t="shared" si="1339"/>
        <v>0</v>
      </c>
      <c r="AH365" s="115"/>
      <c r="AI365" s="116"/>
      <c r="AJ365" s="117"/>
      <c r="AK365" s="116">
        <f t="shared" si="1340"/>
        <v>0</v>
      </c>
      <c r="AL365" s="115">
        <v>0</v>
      </c>
      <c r="AM365" s="116">
        <f t="shared" si="1341"/>
        <v>0</v>
      </c>
      <c r="AN365" s="115">
        <v>0</v>
      </c>
      <c r="AO365" s="115">
        <f t="shared" si="1342"/>
        <v>0</v>
      </c>
      <c r="AP365" s="115">
        <v>0</v>
      </c>
      <c r="AQ365" s="116">
        <f t="shared" si="1343"/>
        <v>0</v>
      </c>
      <c r="AR365" s="123">
        <v>1</v>
      </c>
      <c r="AS365" s="116">
        <f t="shared" si="1344"/>
        <v>123233.32223999999</v>
      </c>
      <c r="AT365" s="115">
        <v>0</v>
      </c>
      <c r="AU365" s="122">
        <f t="shared" si="1345"/>
        <v>0</v>
      </c>
      <c r="AV365" s="115"/>
      <c r="AW365" s="116">
        <f t="shared" si="1301"/>
        <v>0</v>
      </c>
      <c r="AX365" s="115">
        <v>0</v>
      </c>
      <c r="AY365" s="115">
        <f t="shared" si="1302"/>
        <v>0</v>
      </c>
      <c r="AZ365" s="115"/>
      <c r="BA365" s="116">
        <f t="shared" si="1303"/>
        <v>0</v>
      </c>
      <c r="BB365" s="115">
        <v>0</v>
      </c>
      <c r="BC365" s="116">
        <f t="shared" si="1346"/>
        <v>0</v>
      </c>
      <c r="BD365" s="115">
        <v>0</v>
      </c>
      <c r="BE365" s="116">
        <f t="shared" si="1304"/>
        <v>0</v>
      </c>
      <c r="BF365" s="115">
        <v>0</v>
      </c>
      <c r="BG365" s="116">
        <f t="shared" si="1347"/>
        <v>0</v>
      </c>
      <c r="BH365" s="115"/>
      <c r="BI365" s="116">
        <f t="shared" si="1348"/>
        <v>0</v>
      </c>
      <c r="BJ365" s="115">
        <v>0</v>
      </c>
      <c r="BK365" s="116">
        <f t="shared" si="1349"/>
        <v>0</v>
      </c>
      <c r="BL365" s="115">
        <v>0</v>
      </c>
      <c r="BM365" s="116">
        <f t="shared" si="1350"/>
        <v>0</v>
      </c>
      <c r="BN365" s="115">
        <v>0</v>
      </c>
      <c r="BO365" s="116">
        <f t="shared" si="1351"/>
        <v>0</v>
      </c>
      <c r="BP365" s="115">
        <v>0</v>
      </c>
      <c r="BQ365" s="116">
        <f t="shared" si="1352"/>
        <v>0</v>
      </c>
      <c r="BR365" s="115"/>
      <c r="BS365" s="116">
        <f t="shared" si="1353"/>
        <v>0</v>
      </c>
      <c r="BT365" s="115">
        <v>0</v>
      </c>
      <c r="BU365" s="116">
        <f t="shared" si="1354"/>
        <v>0</v>
      </c>
      <c r="BV365" s="115">
        <v>0</v>
      </c>
      <c r="BW365" s="124">
        <f t="shared" si="1355"/>
        <v>0</v>
      </c>
      <c r="BX365" s="115">
        <v>0</v>
      </c>
      <c r="BY365" s="116">
        <f t="shared" si="1356"/>
        <v>0</v>
      </c>
      <c r="BZ365" s="115">
        <v>0</v>
      </c>
      <c r="CA365" s="116">
        <f t="shared" si="1357"/>
        <v>0</v>
      </c>
      <c r="CB365" s="115">
        <v>0</v>
      </c>
      <c r="CC365" s="116">
        <f t="shared" si="1358"/>
        <v>0</v>
      </c>
      <c r="CD365" s="115">
        <v>0</v>
      </c>
      <c r="CE365" s="116">
        <f t="shared" si="1359"/>
        <v>0</v>
      </c>
      <c r="CF365" s="115">
        <v>0</v>
      </c>
      <c r="CG365" s="116">
        <f t="shared" si="1305"/>
        <v>0</v>
      </c>
      <c r="CH365" s="115"/>
      <c r="CI365" s="116">
        <f t="shared" si="1360"/>
        <v>0</v>
      </c>
      <c r="CJ365" s="115"/>
      <c r="CK365" s="116">
        <f t="shared" si="1361"/>
        <v>0</v>
      </c>
      <c r="CL365" s="115">
        <v>0</v>
      </c>
      <c r="CM365" s="116">
        <f t="shared" si="1362"/>
        <v>0</v>
      </c>
      <c r="CN365" s="115">
        <v>0</v>
      </c>
      <c r="CO365" s="116">
        <f t="shared" si="1363"/>
        <v>0</v>
      </c>
      <c r="CP365" s="115">
        <v>0</v>
      </c>
      <c r="CQ365" s="116">
        <f t="shared" si="1364"/>
        <v>0</v>
      </c>
      <c r="CR365" s="115">
        <v>0</v>
      </c>
      <c r="CS365" s="116">
        <f t="shared" si="1365"/>
        <v>0</v>
      </c>
      <c r="CT365" s="115">
        <v>0</v>
      </c>
      <c r="CU365" s="116">
        <f t="shared" si="1366"/>
        <v>0</v>
      </c>
      <c r="CV365" s="115">
        <v>0</v>
      </c>
      <c r="CW365" s="116">
        <f t="shared" si="1367"/>
        <v>0</v>
      </c>
      <c r="CX365" s="123"/>
      <c r="CY365" s="115">
        <f t="shared" si="1368"/>
        <v>0</v>
      </c>
      <c r="CZ365" s="115">
        <v>0</v>
      </c>
      <c r="DA365" s="124">
        <f t="shared" si="1306"/>
        <v>0</v>
      </c>
      <c r="DB365" s="115">
        <v>0</v>
      </c>
      <c r="DC365" s="116">
        <f t="shared" si="1369"/>
        <v>0</v>
      </c>
      <c r="DD365" s="125"/>
      <c r="DE365" s="115">
        <f t="shared" si="1370"/>
        <v>0</v>
      </c>
      <c r="DF365" s="115">
        <v>0</v>
      </c>
      <c r="DG365" s="116">
        <f t="shared" si="1371"/>
        <v>0</v>
      </c>
      <c r="DH365" s="115"/>
      <c r="DI365" s="116">
        <f t="shared" si="1372"/>
        <v>0</v>
      </c>
      <c r="DJ365" s="115">
        <v>0</v>
      </c>
      <c r="DK365" s="124">
        <f t="shared" si="1373"/>
        <v>0</v>
      </c>
      <c r="DL365" s="124"/>
      <c r="DM365" s="124"/>
      <c r="DN365" s="116">
        <f t="shared" si="1307"/>
        <v>10</v>
      </c>
      <c r="DO365" s="116">
        <f t="shared" si="1307"/>
        <v>966281.28206400003</v>
      </c>
    </row>
    <row r="366" spans="1:119" s="37" customFormat="1" ht="30" customHeight="1" x14ac:dyDescent="0.25">
      <c r="A366" s="89"/>
      <c r="B366" s="109">
        <v>305</v>
      </c>
      <c r="C366" s="110" t="s">
        <v>817</v>
      </c>
      <c r="D366" s="152" t="s">
        <v>818</v>
      </c>
      <c r="E366" s="93">
        <v>24257</v>
      </c>
      <c r="F366" s="112">
        <v>1.81</v>
      </c>
      <c r="G366" s="131">
        <v>1</v>
      </c>
      <c r="H366" s="101"/>
      <c r="I366" s="101"/>
      <c r="J366" s="101"/>
      <c r="K366" s="65"/>
      <c r="L366" s="113">
        <v>1.4</v>
      </c>
      <c r="M366" s="113">
        <v>1.68</v>
      </c>
      <c r="N366" s="113">
        <v>2.23</v>
      </c>
      <c r="O366" s="114">
        <v>2.57</v>
      </c>
      <c r="P366" s="138">
        <v>75</v>
      </c>
      <c r="Q366" s="116">
        <f t="shared" ref="Q366:Q367" si="1374">(P366*$E366*$F366*$G366*$L366)</f>
        <v>4610042.8499999996</v>
      </c>
      <c r="R366" s="194">
        <v>1</v>
      </c>
      <c r="S366" s="115">
        <f t="shared" ref="S366:S367" si="1375">(R366*$E366*$F366*$G366*$L366)</f>
        <v>61467.23799999999</v>
      </c>
      <c r="T366" s="115">
        <v>1</v>
      </c>
      <c r="U366" s="116">
        <f t="shared" ref="U366:U367" si="1376">(T366*$E366*$F366*$G366*$L366)</f>
        <v>61467.23799999999</v>
      </c>
      <c r="V366" s="115"/>
      <c r="W366" s="116">
        <f t="shared" ref="W366:W367" si="1377">(V366*$E366*$F366*$G366*$L366)</f>
        <v>0</v>
      </c>
      <c r="X366" s="115">
        <v>43</v>
      </c>
      <c r="Y366" s="116">
        <f t="shared" ref="Y366:Y367" si="1378">(X366*$E366*$F366*$G366*$L366)</f>
        <v>2643091.2339999997</v>
      </c>
      <c r="Z366" s="116"/>
      <c r="AA366" s="116"/>
      <c r="AB366" s="115"/>
      <c r="AC366" s="116">
        <f t="shared" ref="AC366:AC367" si="1379">(AB366*$E366*$F366*$G366*$L366)</f>
        <v>0</v>
      </c>
      <c r="AD366" s="115"/>
      <c r="AE366" s="116"/>
      <c r="AF366" s="115">
        <v>4</v>
      </c>
      <c r="AG366" s="116">
        <f t="shared" ref="AG366:AG367" si="1380">(AF366*$E366*$F366*$G366*$L366)</f>
        <v>245868.95199999996</v>
      </c>
      <c r="AH366" s="115"/>
      <c r="AI366" s="116"/>
      <c r="AJ366" s="117"/>
      <c r="AK366" s="116">
        <f t="shared" ref="AK366:AK367" si="1381">(AJ366*$E366*$F366*$G366*$L366)</f>
        <v>0</v>
      </c>
      <c r="AL366" s="115">
        <v>0</v>
      </c>
      <c r="AM366" s="116">
        <f t="shared" ref="AM366:AM367" si="1382">(AL366*$E366*$F366*$G366*$L366)</f>
        <v>0</v>
      </c>
      <c r="AN366" s="115">
        <v>7</v>
      </c>
      <c r="AO366" s="115">
        <f t="shared" ref="AO366:AO367" si="1383">(AN366*$E366*$F366*$G366*$L366)</f>
        <v>430270.66599999997</v>
      </c>
      <c r="AP366" s="115">
        <v>50</v>
      </c>
      <c r="AQ366" s="116">
        <f t="shared" ref="AQ366:AQ367" si="1384">(AP366*$E366*$F366*$G366*$M366)</f>
        <v>3688034.28</v>
      </c>
      <c r="AR366" s="123">
        <v>21</v>
      </c>
      <c r="AS366" s="116">
        <f t="shared" ref="AS366:AS367" si="1385">(AR366*$E366*$F366*$G366*$M366)</f>
        <v>1548974.3976</v>
      </c>
      <c r="AT366" s="115">
        <v>10</v>
      </c>
      <c r="AU366" s="122">
        <f t="shared" ref="AU366:AU367" si="1386">(AT366*$E366*$F366*$G366*$M366)</f>
        <v>737606.85600000003</v>
      </c>
      <c r="AV366" s="115"/>
      <c r="AW366" s="116">
        <f t="shared" si="1301"/>
        <v>0</v>
      </c>
      <c r="AX366" s="115">
        <v>0</v>
      </c>
      <c r="AY366" s="115">
        <f t="shared" si="1302"/>
        <v>0</v>
      </c>
      <c r="AZ366" s="115"/>
      <c r="BA366" s="116">
        <f t="shared" si="1303"/>
        <v>0</v>
      </c>
      <c r="BB366" s="115">
        <v>0</v>
      </c>
      <c r="BC366" s="116">
        <f t="shared" ref="BC366:BC367" si="1387">(BB366*$E366*$F366*$G366*$L366)</f>
        <v>0</v>
      </c>
      <c r="BD366" s="115">
        <v>0</v>
      </c>
      <c r="BE366" s="116">
        <f t="shared" si="1304"/>
        <v>0</v>
      </c>
      <c r="BF366" s="115">
        <v>0</v>
      </c>
      <c r="BG366" s="116"/>
      <c r="BH366" s="115"/>
      <c r="BI366" s="116">
        <f t="shared" ref="BI366:BI367" si="1388">(BH366*$E366*$F366*$G366*$L366)</f>
        <v>0</v>
      </c>
      <c r="BJ366" s="115">
        <v>0</v>
      </c>
      <c r="BK366" s="116">
        <f t="shared" ref="BK366:BK367" si="1389">(BJ366*$E366*$F366*$G366*$M366)</f>
        <v>0</v>
      </c>
      <c r="BL366" s="115">
        <v>0</v>
      </c>
      <c r="BM366" s="116">
        <f t="shared" ref="BM366:BM367" si="1390">(BL366*$E366*$F366*$G366*$M366)</f>
        <v>0</v>
      </c>
      <c r="BN366" s="115">
        <v>0</v>
      </c>
      <c r="BO366" s="116">
        <f t="shared" ref="BO366:BO367" si="1391">(BN366*$E366*$F366*$G366*$M366)</f>
        <v>0</v>
      </c>
      <c r="BP366" s="115">
        <v>0</v>
      </c>
      <c r="BQ366" s="116">
        <f t="shared" ref="BQ366:BQ367" si="1392">(BP366*$E366*$F366*$G366*$M366)</f>
        <v>0</v>
      </c>
      <c r="BR366" s="115"/>
      <c r="BS366" s="116">
        <f t="shared" ref="BS366:BS367" si="1393">(BR366*$E366*$F366*$G366*$M366)</f>
        <v>0</v>
      </c>
      <c r="BT366" s="115">
        <v>0</v>
      </c>
      <c r="BU366" s="116">
        <f t="shared" ref="BU366:BU367" si="1394">(BT366*$E366*$F366*$G366*$M366)</f>
        <v>0</v>
      </c>
      <c r="BV366" s="115">
        <v>0</v>
      </c>
      <c r="BW366" s="124">
        <f t="shared" ref="BW366:BW367" si="1395">(BV366*$E366*$F366*$G366*$M366)</f>
        <v>0</v>
      </c>
      <c r="BX366" s="115">
        <v>0</v>
      </c>
      <c r="BY366" s="116">
        <f t="shared" ref="BY366:BY367" si="1396">(BX366*$E366*$F366*$G366*$L366)</f>
        <v>0</v>
      </c>
      <c r="BZ366" s="115">
        <v>0</v>
      </c>
      <c r="CA366" s="116">
        <f t="shared" ref="CA366:CA367" si="1397">(BZ366*$E366*$F366*$G366*$L366)</f>
        <v>0</v>
      </c>
      <c r="CB366" s="115">
        <v>0</v>
      </c>
      <c r="CC366" s="116">
        <f t="shared" ref="CC366:CC367" si="1398">(CB366*$E366*$F366*$G366*$L366)</f>
        <v>0</v>
      </c>
      <c r="CD366" s="115">
        <v>0</v>
      </c>
      <c r="CE366" s="116">
        <f t="shared" ref="CE366:CE367" si="1399">(CD366*$E366*$F366*$G366*$M366)</f>
        <v>0</v>
      </c>
      <c r="CF366" s="115"/>
      <c r="CG366" s="116">
        <f t="shared" si="1305"/>
        <v>0</v>
      </c>
      <c r="CH366" s="115"/>
      <c r="CI366" s="116">
        <f t="shared" ref="CI366:CI367" si="1400">(CH366*$E366*$F366*$G366*$L366)</f>
        <v>0</v>
      </c>
      <c r="CJ366" s="115"/>
      <c r="CK366" s="116">
        <f t="shared" ref="CK366:CK367" si="1401">(CJ366*$E366*$F366*$G366*$L366)</f>
        <v>0</v>
      </c>
      <c r="CL366" s="115">
        <v>0</v>
      </c>
      <c r="CM366" s="116">
        <f t="shared" ref="CM366:CM367" si="1402">(CL366*$E366*$F366*$G366*$L366)</f>
        <v>0</v>
      </c>
      <c r="CN366" s="115">
        <v>0</v>
      </c>
      <c r="CO366" s="116">
        <f t="shared" ref="CO366:CO367" si="1403">(CN366*$E366*$F366*$G366*$L366)</f>
        <v>0</v>
      </c>
      <c r="CP366" s="115">
        <v>0</v>
      </c>
      <c r="CQ366" s="116">
        <f t="shared" ref="CQ366:CQ367" si="1404">(CP366*$E366*$F366*$G366*$L366)</f>
        <v>0</v>
      </c>
      <c r="CR366" s="115">
        <v>1</v>
      </c>
      <c r="CS366" s="116">
        <f t="shared" ref="CS366:CS367" si="1405">(CR366*$E366*$F366*$G366*$M366)</f>
        <v>73760.685599999997</v>
      </c>
      <c r="CT366" s="115">
        <v>0</v>
      </c>
      <c r="CU366" s="116">
        <f t="shared" ref="CU366:CU367" si="1406">(CT366*$E366*$F366*$G366*$M366)</f>
        <v>0</v>
      </c>
      <c r="CV366" s="115">
        <v>0</v>
      </c>
      <c r="CW366" s="116">
        <f t="shared" ref="CW366:CW367" si="1407">(CV366*$E366*$F366*$G366*$M366)</f>
        <v>0</v>
      </c>
      <c r="CX366" s="123"/>
      <c r="CY366" s="115">
        <f t="shared" ref="CY366:CY367" si="1408">(CX366*$E366*$F366*$G366*$M366)</f>
        <v>0</v>
      </c>
      <c r="CZ366" s="115">
        <v>0</v>
      </c>
      <c r="DA366" s="124">
        <f t="shared" si="1306"/>
        <v>0</v>
      </c>
      <c r="DB366" s="115">
        <v>0</v>
      </c>
      <c r="DC366" s="116"/>
      <c r="DD366" s="125"/>
      <c r="DE366" s="115">
        <f t="shared" ref="DE366:DE367" si="1409">(DD366*$E366*$F366*$G366*$M366)</f>
        <v>0</v>
      </c>
      <c r="DF366" s="115">
        <v>0</v>
      </c>
      <c r="DG366" s="116">
        <f t="shared" ref="DG366:DG367" si="1410">(DF366*$E366*$F366*$G366*$M366)</f>
        <v>0</v>
      </c>
      <c r="DH366" s="115"/>
      <c r="DI366" s="116">
        <f t="shared" ref="DI366:DI367" si="1411">(DH366*$E366*$F366*$G366*$N366)</f>
        <v>0</v>
      </c>
      <c r="DJ366" s="115">
        <v>0</v>
      </c>
      <c r="DK366" s="124">
        <f t="shared" ref="DK366:DK367" si="1412">(DJ366*$E366*$F366*$G366*$O366)</f>
        <v>0</v>
      </c>
      <c r="DL366" s="124"/>
      <c r="DM366" s="124"/>
      <c r="DN366" s="116">
        <f t="shared" si="1307"/>
        <v>213</v>
      </c>
      <c r="DO366" s="116">
        <f t="shared" si="1307"/>
        <v>14100584.397199998</v>
      </c>
    </row>
    <row r="367" spans="1:119" s="37" customFormat="1" ht="30" customHeight="1" x14ac:dyDescent="0.25">
      <c r="A367" s="89"/>
      <c r="B367" s="109">
        <v>306</v>
      </c>
      <c r="C367" s="110" t="s">
        <v>819</v>
      </c>
      <c r="D367" s="152" t="s">
        <v>820</v>
      </c>
      <c r="E367" s="93">
        <v>24257</v>
      </c>
      <c r="F367" s="112">
        <v>2.67</v>
      </c>
      <c r="G367" s="131">
        <v>1</v>
      </c>
      <c r="H367" s="101"/>
      <c r="I367" s="101"/>
      <c r="J367" s="101"/>
      <c r="K367" s="65"/>
      <c r="L367" s="113">
        <v>1.4</v>
      </c>
      <c r="M367" s="113">
        <v>1.68</v>
      </c>
      <c r="N367" s="113">
        <v>2.23</v>
      </c>
      <c r="O367" s="114">
        <v>2.57</v>
      </c>
      <c r="P367" s="138">
        <v>0</v>
      </c>
      <c r="Q367" s="116">
        <f t="shared" si="1374"/>
        <v>0</v>
      </c>
      <c r="R367" s="194">
        <v>0</v>
      </c>
      <c r="S367" s="115">
        <f t="shared" si="1375"/>
        <v>0</v>
      </c>
      <c r="T367" s="115">
        <v>2</v>
      </c>
      <c r="U367" s="116">
        <f t="shared" si="1376"/>
        <v>181345.33199999997</v>
      </c>
      <c r="V367" s="115"/>
      <c r="W367" s="116">
        <f t="shared" si="1377"/>
        <v>0</v>
      </c>
      <c r="X367" s="115">
        <v>23</v>
      </c>
      <c r="Y367" s="116">
        <f t="shared" si="1378"/>
        <v>2085471.3179999997</v>
      </c>
      <c r="Z367" s="116"/>
      <c r="AA367" s="116"/>
      <c r="AB367" s="115"/>
      <c r="AC367" s="116">
        <f t="shared" si="1379"/>
        <v>0</v>
      </c>
      <c r="AD367" s="115"/>
      <c r="AE367" s="116"/>
      <c r="AF367" s="115"/>
      <c r="AG367" s="116">
        <f t="shared" si="1380"/>
        <v>0</v>
      </c>
      <c r="AH367" s="115"/>
      <c r="AI367" s="116"/>
      <c r="AJ367" s="117"/>
      <c r="AK367" s="116">
        <f t="shared" si="1381"/>
        <v>0</v>
      </c>
      <c r="AL367" s="115">
        <v>0</v>
      </c>
      <c r="AM367" s="116">
        <f t="shared" si="1382"/>
        <v>0</v>
      </c>
      <c r="AN367" s="115">
        <v>0</v>
      </c>
      <c r="AO367" s="115">
        <f t="shared" si="1383"/>
        <v>0</v>
      </c>
      <c r="AP367" s="115">
        <v>0</v>
      </c>
      <c r="AQ367" s="116">
        <f t="shared" si="1384"/>
        <v>0</v>
      </c>
      <c r="AR367" s="123">
        <v>0</v>
      </c>
      <c r="AS367" s="116">
        <f t="shared" si="1385"/>
        <v>0</v>
      </c>
      <c r="AT367" s="115">
        <v>0</v>
      </c>
      <c r="AU367" s="122">
        <f t="shared" si="1386"/>
        <v>0</v>
      </c>
      <c r="AV367" s="115"/>
      <c r="AW367" s="116">
        <f t="shared" si="1301"/>
        <v>0</v>
      </c>
      <c r="AX367" s="115">
        <v>0</v>
      </c>
      <c r="AY367" s="115">
        <f t="shared" si="1302"/>
        <v>0</v>
      </c>
      <c r="AZ367" s="115"/>
      <c r="BA367" s="116">
        <f t="shared" si="1303"/>
        <v>0</v>
      </c>
      <c r="BB367" s="115">
        <v>0</v>
      </c>
      <c r="BC367" s="116">
        <f t="shared" si="1387"/>
        <v>0</v>
      </c>
      <c r="BD367" s="115">
        <v>0</v>
      </c>
      <c r="BE367" s="116">
        <f t="shared" si="1304"/>
        <v>0</v>
      </c>
      <c r="BF367" s="115">
        <v>0</v>
      </c>
      <c r="BG367" s="116"/>
      <c r="BH367" s="115"/>
      <c r="BI367" s="116">
        <f t="shared" si="1388"/>
        <v>0</v>
      </c>
      <c r="BJ367" s="115">
        <v>0</v>
      </c>
      <c r="BK367" s="116">
        <f t="shared" si="1389"/>
        <v>0</v>
      </c>
      <c r="BL367" s="115">
        <v>0</v>
      </c>
      <c r="BM367" s="116">
        <f t="shared" si="1390"/>
        <v>0</v>
      </c>
      <c r="BN367" s="115">
        <v>0</v>
      </c>
      <c r="BO367" s="116">
        <f t="shared" si="1391"/>
        <v>0</v>
      </c>
      <c r="BP367" s="115">
        <v>0</v>
      </c>
      <c r="BQ367" s="116">
        <f t="shared" si="1392"/>
        <v>0</v>
      </c>
      <c r="BR367" s="115"/>
      <c r="BS367" s="116">
        <f t="shared" si="1393"/>
        <v>0</v>
      </c>
      <c r="BT367" s="115">
        <v>0</v>
      </c>
      <c r="BU367" s="116">
        <f t="shared" si="1394"/>
        <v>0</v>
      </c>
      <c r="BV367" s="115">
        <v>0</v>
      </c>
      <c r="BW367" s="124">
        <f t="shared" si="1395"/>
        <v>0</v>
      </c>
      <c r="BX367" s="115">
        <v>0</v>
      </c>
      <c r="BY367" s="116">
        <f t="shared" si="1396"/>
        <v>0</v>
      </c>
      <c r="BZ367" s="115">
        <v>0</v>
      </c>
      <c r="CA367" s="116">
        <f t="shared" si="1397"/>
        <v>0</v>
      </c>
      <c r="CB367" s="115">
        <v>0</v>
      </c>
      <c r="CC367" s="116">
        <f t="shared" si="1398"/>
        <v>0</v>
      </c>
      <c r="CD367" s="115">
        <v>0</v>
      </c>
      <c r="CE367" s="116">
        <f t="shared" si="1399"/>
        <v>0</v>
      </c>
      <c r="CF367" s="115"/>
      <c r="CG367" s="116">
        <f t="shared" si="1305"/>
        <v>0</v>
      </c>
      <c r="CH367" s="115"/>
      <c r="CI367" s="116">
        <f t="shared" si="1400"/>
        <v>0</v>
      </c>
      <c r="CJ367" s="115"/>
      <c r="CK367" s="116">
        <f t="shared" si="1401"/>
        <v>0</v>
      </c>
      <c r="CL367" s="115">
        <v>0</v>
      </c>
      <c r="CM367" s="116">
        <f t="shared" si="1402"/>
        <v>0</v>
      </c>
      <c r="CN367" s="115">
        <v>0</v>
      </c>
      <c r="CO367" s="116">
        <f t="shared" si="1403"/>
        <v>0</v>
      </c>
      <c r="CP367" s="115">
        <v>0</v>
      </c>
      <c r="CQ367" s="116">
        <f t="shared" si="1404"/>
        <v>0</v>
      </c>
      <c r="CR367" s="115">
        <v>0</v>
      </c>
      <c r="CS367" s="116">
        <f t="shared" si="1405"/>
        <v>0</v>
      </c>
      <c r="CT367" s="115">
        <v>0</v>
      </c>
      <c r="CU367" s="116">
        <f t="shared" si="1406"/>
        <v>0</v>
      </c>
      <c r="CV367" s="115">
        <v>0</v>
      </c>
      <c r="CW367" s="116">
        <f t="shared" si="1407"/>
        <v>0</v>
      </c>
      <c r="CX367" s="123">
        <v>0</v>
      </c>
      <c r="CY367" s="115">
        <f t="shared" si="1408"/>
        <v>0</v>
      </c>
      <c r="CZ367" s="115">
        <v>0</v>
      </c>
      <c r="DA367" s="124">
        <f t="shared" si="1306"/>
        <v>0</v>
      </c>
      <c r="DB367" s="115">
        <v>0</v>
      </c>
      <c r="DC367" s="116"/>
      <c r="DD367" s="125"/>
      <c r="DE367" s="115">
        <f t="shared" si="1409"/>
        <v>0</v>
      </c>
      <c r="DF367" s="115">
        <v>0</v>
      </c>
      <c r="DG367" s="116">
        <f t="shared" si="1410"/>
        <v>0</v>
      </c>
      <c r="DH367" s="115"/>
      <c r="DI367" s="116">
        <f t="shared" si="1411"/>
        <v>0</v>
      </c>
      <c r="DJ367" s="115">
        <v>0</v>
      </c>
      <c r="DK367" s="124">
        <f t="shared" si="1412"/>
        <v>0</v>
      </c>
      <c r="DL367" s="124"/>
      <c r="DM367" s="124"/>
      <c r="DN367" s="116">
        <f t="shared" si="1307"/>
        <v>25</v>
      </c>
      <c r="DO367" s="116">
        <f t="shared" si="1307"/>
        <v>2266816.65</v>
      </c>
    </row>
    <row r="368" spans="1:119" s="37" customFormat="1" ht="45" customHeight="1" x14ac:dyDescent="0.25">
      <c r="A368" s="89"/>
      <c r="B368" s="109">
        <v>307</v>
      </c>
      <c r="C368" s="110" t="s">
        <v>821</v>
      </c>
      <c r="D368" s="152" t="s">
        <v>822</v>
      </c>
      <c r="E368" s="93">
        <v>24257</v>
      </c>
      <c r="F368" s="112">
        <v>0.73</v>
      </c>
      <c r="G368" s="131">
        <v>1</v>
      </c>
      <c r="H368" s="101"/>
      <c r="I368" s="101"/>
      <c r="J368" s="101"/>
      <c r="K368" s="65"/>
      <c r="L368" s="113">
        <v>1.4</v>
      </c>
      <c r="M368" s="113">
        <v>1.68</v>
      </c>
      <c r="N368" s="113">
        <v>2.23</v>
      </c>
      <c r="O368" s="114">
        <v>2.57</v>
      </c>
      <c r="P368" s="138">
        <v>2</v>
      </c>
      <c r="Q368" s="116">
        <f t="shared" si="1300"/>
        <v>54539.438800000004</v>
      </c>
      <c r="R368" s="194">
        <v>1</v>
      </c>
      <c r="S368" s="115">
        <f>(R368*$E368*$F368*$G368*$L368*$S$13)</f>
        <v>27269.719400000002</v>
      </c>
      <c r="T368" s="115">
        <v>17</v>
      </c>
      <c r="U368" s="116">
        <f>(T368*$E368*$F368*$G368*$L368*$U$13)</f>
        <v>518794.01625799999</v>
      </c>
      <c r="V368" s="115"/>
      <c r="W368" s="116">
        <f>(V368*$E368*$F368*$G368*$L368*$W$13)</f>
        <v>0</v>
      </c>
      <c r="X368" s="115">
        <v>1</v>
      </c>
      <c r="Y368" s="116">
        <f>(X368*$E368*$F368*$G368*$L368*$Y$13)</f>
        <v>34706.915599999993</v>
      </c>
      <c r="Z368" s="116"/>
      <c r="AA368" s="116"/>
      <c r="AB368" s="115"/>
      <c r="AC368" s="116">
        <f>(AB368*$E368*$F368*$G368*$L368*$AC$13)</f>
        <v>0</v>
      </c>
      <c r="AD368" s="115"/>
      <c r="AE368" s="116"/>
      <c r="AF368" s="115"/>
      <c r="AG368" s="116">
        <f>(AF368*$E368*$F368*$G368*$L368*$AG$13)</f>
        <v>0</v>
      </c>
      <c r="AH368" s="115"/>
      <c r="AI368" s="116"/>
      <c r="AJ368" s="117"/>
      <c r="AK368" s="116">
        <f>(AJ368*$E368*$F368*$G368*$L368*$AK$13)</f>
        <v>0</v>
      </c>
      <c r="AL368" s="115">
        <v>5</v>
      </c>
      <c r="AM368" s="116">
        <f>(AL368*$E368*$F368*$G368*$L368*$AM$13)</f>
        <v>136348.59700000001</v>
      </c>
      <c r="AN368" s="115">
        <v>10</v>
      </c>
      <c r="AO368" s="115">
        <f>(AN368*$E368*$F368*$G368*$L368*$AO$13)</f>
        <v>272697.19400000002</v>
      </c>
      <c r="AP368" s="115">
        <v>12</v>
      </c>
      <c r="AQ368" s="116">
        <f>(AP368*$E368*$F368*$G368*$M368*$AQ$13)</f>
        <v>392683.95936000004</v>
      </c>
      <c r="AR368" s="121">
        <v>1</v>
      </c>
      <c r="AS368" s="116">
        <f>(AR368*$E368*$F368*$G368*$M368*$AS$13)</f>
        <v>41648.298719999999</v>
      </c>
      <c r="AT368" s="115">
        <v>2</v>
      </c>
      <c r="AU368" s="122">
        <f>(AT368*$E368*$F368*$G368*$M368*$AU$13)</f>
        <v>65447.326560000009</v>
      </c>
      <c r="AV368" s="115"/>
      <c r="AW368" s="116">
        <f t="shared" si="1301"/>
        <v>0</v>
      </c>
      <c r="AX368" s="115"/>
      <c r="AY368" s="115">
        <f t="shared" si="1302"/>
        <v>0</v>
      </c>
      <c r="AZ368" s="115"/>
      <c r="BA368" s="116">
        <f t="shared" si="1303"/>
        <v>0</v>
      </c>
      <c r="BB368" s="115">
        <v>0</v>
      </c>
      <c r="BC368" s="116">
        <f>(BB368*$E368*$F368*$G368*$L368*$BC$13)</f>
        <v>0</v>
      </c>
      <c r="BD368" s="115">
        <v>0</v>
      </c>
      <c r="BE368" s="116">
        <f t="shared" si="1304"/>
        <v>0</v>
      </c>
      <c r="BF368" s="115">
        <v>0</v>
      </c>
      <c r="BG368" s="116">
        <f>(BF368*$E368*$F368*$G368*$L368*$BG$13)</f>
        <v>0</v>
      </c>
      <c r="BH368" s="115"/>
      <c r="BI368" s="116">
        <f>(BH368*$E368*$F368*$G368*$L368*$BI$13)</f>
        <v>0</v>
      </c>
      <c r="BJ368" s="115">
        <v>0</v>
      </c>
      <c r="BK368" s="116">
        <f>(BJ368*$E368*$F368*$G368*$M368*$BK$13)</f>
        <v>0</v>
      </c>
      <c r="BL368" s="115">
        <v>0</v>
      </c>
      <c r="BM368" s="116">
        <f>(BL368*$E368*$F368*$G368*$M368*$BM$13)</f>
        <v>0</v>
      </c>
      <c r="BN368" s="115">
        <v>0</v>
      </c>
      <c r="BO368" s="116">
        <f>(BN368*$E368*$F368*$G368*$M368*$BO$13)</f>
        <v>0</v>
      </c>
      <c r="BP368" s="115">
        <v>0</v>
      </c>
      <c r="BQ368" s="116">
        <f>(BP368*$E368*$F368*$G368*$M368*$BQ$13)</f>
        <v>0</v>
      </c>
      <c r="BR368" s="115"/>
      <c r="BS368" s="116">
        <f>(BR368*$E368*$F368*$G368*$M368*$BS$13)</f>
        <v>0</v>
      </c>
      <c r="BT368" s="115">
        <v>2</v>
      </c>
      <c r="BU368" s="116">
        <f>(BT368*$E368*$F368*$G368*$M368*$BU$13)</f>
        <v>71397.08352</v>
      </c>
      <c r="BV368" s="115">
        <v>2</v>
      </c>
      <c r="BW368" s="124">
        <f>(BV368*$E368*$F368*$G368*$M368*$BW$13)</f>
        <v>71397.08352</v>
      </c>
      <c r="BX368" s="115">
        <v>0</v>
      </c>
      <c r="BY368" s="116">
        <f>(BX368*$E368*$F368*$G368*$L368*$BY$13)</f>
        <v>0</v>
      </c>
      <c r="BZ368" s="115">
        <v>0</v>
      </c>
      <c r="CA368" s="116">
        <f>(BZ368*$E368*$F368*$G368*$L368*$CA$13)</f>
        <v>0</v>
      </c>
      <c r="CB368" s="115">
        <v>0</v>
      </c>
      <c r="CC368" s="116">
        <f>(CB368*$E368*$F368*$G368*$L368*$CC$13)</f>
        <v>0</v>
      </c>
      <c r="CD368" s="115">
        <v>2</v>
      </c>
      <c r="CE368" s="116">
        <f>(CD368*$E368*$F368*$G368*$M368*$CE$13)</f>
        <v>59497.569600000003</v>
      </c>
      <c r="CF368" s="115"/>
      <c r="CG368" s="116">
        <f t="shared" si="1305"/>
        <v>0</v>
      </c>
      <c r="CH368" s="115"/>
      <c r="CI368" s="116">
        <f>(CH368*$E368*$F368*$G368*$L368*$CI$13)</f>
        <v>0</v>
      </c>
      <c r="CJ368" s="115">
        <v>20</v>
      </c>
      <c r="CK368" s="116">
        <f>(CJ368*$E368*$F368*$G368*$L368*$CK$13)</f>
        <v>396650.46399999998</v>
      </c>
      <c r="CL368" s="115"/>
      <c r="CM368" s="116">
        <f>(CL368*$E368*$F368*$G368*$L368*$CM$13)</f>
        <v>0</v>
      </c>
      <c r="CN368" s="115">
        <v>4</v>
      </c>
      <c r="CO368" s="116">
        <f>(CN368*$E368*$F368*$G368*$L368*$CO$13)</f>
        <v>89246.354399999997</v>
      </c>
      <c r="CP368" s="115">
        <v>1</v>
      </c>
      <c r="CQ368" s="116">
        <f>(CP368*$E368*$F368*$G368*$L368*$CQ$13)</f>
        <v>24790.653999999999</v>
      </c>
      <c r="CR368" s="115">
        <v>2</v>
      </c>
      <c r="CS368" s="116">
        <f>(CR368*$E368*$F368*$G368*$M368*$CS$13)</f>
        <v>59497.569600000003</v>
      </c>
      <c r="CT368" s="115">
        <v>0</v>
      </c>
      <c r="CU368" s="116">
        <f>(CT368*$E368*$F368*$G368*$M368*$CU$13)</f>
        <v>0</v>
      </c>
      <c r="CV368" s="115">
        <v>0</v>
      </c>
      <c r="CW368" s="116">
        <f>(CV368*$E368*$F368*$G368*$M368*$CW$13)</f>
        <v>0</v>
      </c>
      <c r="CX368" s="123"/>
      <c r="CY368" s="115">
        <f>(CX368*$E368*$F368*$G368*$M368*$CY$13)</f>
        <v>0</v>
      </c>
      <c r="CZ368" s="115">
        <v>0</v>
      </c>
      <c r="DA368" s="124">
        <f t="shared" si="1306"/>
        <v>0</v>
      </c>
      <c r="DB368" s="115">
        <v>0</v>
      </c>
      <c r="DC368" s="116">
        <f>(DB368*$E368*$F368*$G368*$M368*$DC$13)</f>
        <v>0</v>
      </c>
      <c r="DD368" s="125">
        <v>2</v>
      </c>
      <c r="DE368" s="115">
        <f>(DD368*$E368*$F368*$G368*$M368*$DE$13)</f>
        <v>59497.569600000003</v>
      </c>
      <c r="DF368" s="115"/>
      <c r="DG368" s="116">
        <f>(DF368*$E368*$F368*$G368*$M368*$DG$13)</f>
        <v>0</v>
      </c>
      <c r="DH368" s="115"/>
      <c r="DI368" s="116">
        <f>(DH368*$E368*$F368*$G368*$N368*$DI$13)</f>
        <v>0</v>
      </c>
      <c r="DJ368" s="115">
        <v>1</v>
      </c>
      <c r="DK368" s="124">
        <f>(DJ368*$E368*$F368*$G368*$O368*$DK$13)</f>
        <v>36406.846160000001</v>
      </c>
      <c r="DL368" s="124"/>
      <c r="DM368" s="124"/>
      <c r="DN368" s="116">
        <f t="shared" si="1307"/>
        <v>87</v>
      </c>
      <c r="DO368" s="116">
        <f t="shared" si="1307"/>
        <v>2412516.6600980004</v>
      </c>
    </row>
    <row r="369" spans="1:119" s="37" customFormat="1" ht="31.5" customHeight="1" x14ac:dyDescent="0.25">
      <c r="A369" s="89"/>
      <c r="B369" s="109">
        <v>308</v>
      </c>
      <c r="C369" s="110" t="s">
        <v>823</v>
      </c>
      <c r="D369" s="152" t="s">
        <v>824</v>
      </c>
      <c r="E369" s="93">
        <v>24257</v>
      </c>
      <c r="F369" s="112">
        <v>0.76</v>
      </c>
      <c r="G369" s="131">
        <v>1</v>
      </c>
      <c r="H369" s="101"/>
      <c r="I369" s="101"/>
      <c r="J369" s="101"/>
      <c r="K369" s="65"/>
      <c r="L369" s="113">
        <v>1.4</v>
      </c>
      <c r="M369" s="113">
        <v>1.68</v>
      </c>
      <c r="N369" s="113">
        <v>2.23</v>
      </c>
      <c r="O369" s="114">
        <v>2.57</v>
      </c>
      <c r="P369" s="138">
        <v>57</v>
      </c>
      <c r="Q369" s="116">
        <f>(P369*$E369*$F369*$G369*$L369)</f>
        <v>1471138.5359999998</v>
      </c>
      <c r="R369" s="194">
        <v>125</v>
      </c>
      <c r="S369" s="115">
        <f>(R369*$E369*$F369*$G369*$L369)</f>
        <v>3226181</v>
      </c>
      <c r="T369" s="115">
        <v>103</v>
      </c>
      <c r="U369" s="116">
        <f>(T369*$E369*$F369*$G369*$L369)</f>
        <v>2658373.1439999999</v>
      </c>
      <c r="V369" s="115"/>
      <c r="W369" s="116">
        <f t="shared" ref="W369" si="1413">(V369*$E369*$F369*$G369*$L369)</f>
        <v>0</v>
      </c>
      <c r="X369" s="115">
        <v>3</v>
      </c>
      <c r="Y369" s="116">
        <f t="shared" ref="Y369" si="1414">(X369*$E369*$F369*$G369*$L369)</f>
        <v>77428.343999999997</v>
      </c>
      <c r="Z369" s="116"/>
      <c r="AA369" s="116"/>
      <c r="AB369" s="115"/>
      <c r="AC369" s="116">
        <f>(AB369*$E369*$F369*$G369*$L369)</f>
        <v>0</v>
      </c>
      <c r="AD369" s="115"/>
      <c r="AE369" s="116"/>
      <c r="AF369" s="115">
        <v>16</v>
      </c>
      <c r="AG369" s="116">
        <f t="shared" ref="AG369" si="1415">(AF369*$E369*$F369*$G369*$L369)</f>
        <v>412951.16799999995</v>
      </c>
      <c r="AH369" s="115"/>
      <c r="AI369" s="116"/>
      <c r="AJ369" s="115">
        <v>4</v>
      </c>
      <c r="AK369" s="116">
        <f>(AJ369*$E369*$F369*$G369*$L369)</f>
        <v>103237.79199999999</v>
      </c>
      <c r="AL369" s="115">
        <v>63</v>
      </c>
      <c r="AM369" s="116">
        <f>(AL369*$E369*$F369*$G369*$L369)</f>
        <v>1625995.2239999997</v>
      </c>
      <c r="AN369" s="115">
        <v>50</v>
      </c>
      <c r="AO369" s="115">
        <f>(AN369*$E369*$F369*$G369*$L369)</f>
        <v>1290472.3999999999</v>
      </c>
      <c r="AP369" s="115">
        <v>280</v>
      </c>
      <c r="AQ369" s="116">
        <f>(AP369*$E369*$F369*$G369*$M369)</f>
        <v>8671974.527999999</v>
      </c>
      <c r="AR369" s="123">
        <v>1</v>
      </c>
      <c r="AS369" s="116">
        <f>(AR369*$E369*$F369*$G369*$M369)</f>
        <v>30971.337599999999</v>
      </c>
      <c r="AT369" s="115">
        <v>22</v>
      </c>
      <c r="AU369" s="122">
        <f t="shared" ref="AU369" si="1416">(AT369*$E369*$F369*$G369*$M369)</f>
        <v>681369.42719999992</v>
      </c>
      <c r="AV369" s="115"/>
      <c r="AW369" s="116">
        <f t="shared" si="1301"/>
        <v>0</v>
      </c>
      <c r="AX369" s="115">
        <v>0</v>
      </c>
      <c r="AY369" s="115">
        <f t="shared" si="1302"/>
        <v>0</v>
      </c>
      <c r="AZ369" s="115"/>
      <c r="BA369" s="116">
        <f t="shared" si="1303"/>
        <v>0</v>
      </c>
      <c r="BB369" s="115">
        <v>0</v>
      </c>
      <c r="BC369" s="116">
        <f>(BB369*$E369*$F369*$G369*$L369)</f>
        <v>0</v>
      </c>
      <c r="BD369" s="115">
        <v>0</v>
      </c>
      <c r="BE369" s="116">
        <f t="shared" si="1304"/>
        <v>0</v>
      </c>
      <c r="BF369" s="115">
        <v>0</v>
      </c>
      <c r="BG369" s="116"/>
      <c r="BH369" s="115">
        <v>50</v>
      </c>
      <c r="BI369" s="116">
        <f t="shared" ref="BI369" si="1417">(BH369*$E369*$F369*$G369*$L369)</f>
        <v>1290472.3999999999</v>
      </c>
      <c r="BJ369" s="115">
        <v>10</v>
      </c>
      <c r="BK369" s="116">
        <f t="shared" ref="BK369" si="1418">(BJ369*$E369*$F369*$G369*$M369)</f>
        <v>309713.37599999999</v>
      </c>
      <c r="BL369" s="115">
        <v>5</v>
      </c>
      <c r="BM369" s="116">
        <f>(BL369*$E369*$F369*$G369*$M369)</f>
        <v>154856.68799999999</v>
      </c>
      <c r="BN369" s="115"/>
      <c r="BO369" s="116">
        <f>(BN369*$E369*$F369*$G369*$M369)</f>
        <v>0</v>
      </c>
      <c r="BP369" s="115">
        <v>50</v>
      </c>
      <c r="BQ369" s="116">
        <f t="shared" ref="BQ369" si="1419">(BP369*$E369*$F369*$G369*$M369)</f>
        <v>1548566.88</v>
      </c>
      <c r="BR369" s="115">
        <v>32</v>
      </c>
      <c r="BS369" s="116">
        <f t="shared" ref="BS369" si="1420">(BR369*$E369*$F369*$G369*$M369)</f>
        <v>991082.80319999997</v>
      </c>
      <c r="BT369" s="115">
        <v>18</v>
      </c>
      <c r="BU369" s="116">
        <f t="shared" ref="BU369" si="1421">(BT369*$E369*$F369*$G369*$M369)</f>
        <v>557484.07680000004</v>
      </c>
      <c r="BV369" s="115">
        <v>25</v>
      </c>
      <c r="BW369" s="124">
        <f t="shared" ref="BW369" si="1422">(BV369*$E369*$F369*$G369*$M369)</f>
        <v>774283.44</v>
      </c>
      <c r="BX369" s="115">
        <v>0</v>
      </c>
      <c r="BY369" s="116">
        <f t="shared" ref="BY369" si="1423">(BX369*$E369*$F369*$G369*$L369)</f>
        <v>0</v>
      </c>
      <c r="BZ369" s="115">
        <v>0</v>
      </c>
      <c r="CA369" s="116">
        <f t="shared" ref="CA369" si="1424">(BZ369*$E369*$F369*$G369*$L369)</f>
        <v>0</v>
      </c>
      <c r="CB369" s="115">
        <v>0</v>
      </c>
      <c r="CC369" s="116">
        <f t="shared" ref="CC369" si="1425">(CB369*$E369*$F369*$G369*$L369)</f>
        <v>0</v>
      </c>
      <c r="CD369" s="115">
        <v>52</v>
      </c>
      <c r="CE369" s="116">
        <f t="shared" ref="CE369" si="1426">(CD369*$E369*$F369*$G369*$M369)</f>
        <v>1610509.5552000001</v>
      </c>
      <c r="CF369" s="115"/>
      <c r="CG369" s="116">
        <f t="shared" si="1305"/>
        <v>0</v>
      </c>
      <c r="CH369" s="115">
        <v>41</v>
      </c>
      <c r="CI369" s="116">
        <f t="shared" ref="CI369" si="1427">(CH369*$E369*$F369*$G369*$L369)</f>
        <v>1058187.368</v>
      </c>
      <c r="CJ369" s="115">
        <v>150</v>
      </c>
      <c r="CK369" s="116">
        <f t="shared" ref="CK369" si="1428">(CJ369*$E369*$F369*$G369*$L369)</f>
        <v>3871417.1999999997</v>
      </c>
      <c r="CL369" s="115">
        <v>64</v>
      </c>
      <c r="CM369" s="116">
        <f t="shared" ref="CM369" si="1429">(CL369*$E369*$F369*$G369*$L369)</f>
        <v>1651804.6719999998</v>
      </c>
      <c r="CN369" s="115">
        <v>60</v>
      </c>
      <c r="CO369" s="116">
        <f t="shared" ref="CO369" si="1430">(CN369*$E369*$F369*$G369*$L369)</f>
        <v>1548566.88</v>
      </c>
      <c r="CP369" s="115">
        <v>42</v>
      </c>
      <c r="CQ369" s="116">
        <f t="shared" ref="CQ369" si="1431">(CP369*$E369*$F369*$G369*$L369)</f>
        <v>1083996.8160000001</v>
      </c>
      <c r="CR369" s="115">
        <v>160</v>
      </c>
      <c r="CS369" s="116">
        <f t="shared" ref="CS369" si="1432">(CR369*$E369*$F369*$G369*$M369)</f>
        <v>4955414.0159999998</v>
      </c>
      <c r="CT369" s="115">
        <v>80</v>
      </c>
      <c r="CU369" s="116">
        <f t="shared" ref="CU369" si="1433">(CT369*$E369*$F369*$G369*$M369)</f>
        <v>2477707.0079999999</v>
      </c>
      <c r="CV369" s="115"/>
      <c r="CW369" s="116">
        <f t="shared" ref="CW369" si="1434">(CV369*$E369*$F369*$G369*$M369)</f>
        <v>0</v>
      </c>
      <c r="CX369" s="123"/>
      <c r="CY369" s="115">
        <f>(CX369*$E369*$F369*$G369*$M369)</f>
        <v>0</v>
      </c>
      <c r="CZ369" s="115"/>
      <c r="DA369" s="124">
        <f t="shared" si="1306"/>
        <v>0</v>
      </c>
      <c r="DB369" s="115"/>
      <c r="DC369" s="116"/>
      <c r="DD369" s="125">
        <v>10</v>
      </c>
      <c r="DE369" s="115">
        <f t="shared" ref="DE369" si="1435">(DD369*$E369*$F369*$G369*$M369)</f>
        <v>309713.37599999999</v>
      </c>
      <c r="DF369" s="115">
        <v>74</v>
      </c>
      <c r="DG369" s="116">
        <f t="shared" ref="DG369" si="1436">(DF369*$E369*$F369*$G369*$M369)</f>
        <v>2291878.9823999996</v>
      </c>
      <c r="DH369" s="115">
        <v>20</v>
      </c>
      <c r="DI369" s="116">
        <f t="shared" ref="DI369" si="1437">(DH369*$E369*$F369*$G369*$N369)</f>
        <v>822215.272</v>
      </c>
      <c r="DJ369" s="115">
        <v>30</v>
      </c>
      <c r="DK369" s="124">
        <f t="shared" ref="DK369" si="1438">(DJ369*$E369*$F369*$G369*$O369)</f>
        <v>1421363.1719999998</v>
      </c>
      <c r="DL369" s="124"/>
      <c r="DM369" s="124"/>
      <c r="DN369" s="116">
        <f t="shared" si="1307"/>
        <v>1697</v>
      </c>
      <c r="DO369" s="116">
        <f t="shared" si="1307"/>
        <v>48979326.882400006</v>
      </c>
    </row>
    <row r="370" spans="1:119" s="37" customFormat="1" ht="22.5" customHeight="1" x14ac:dyDescent="0.25">
      <c r="A370" s="89"/>
      <c r="B370" s="109">
        <v>309</v>
      </c>
      <c r="C370" s="110" t="s">
        <v>825</v>
      </c>
      <c r="D370" s="152" t="s">
        <v>826</v>
      </c>
      <c r="E370" s="93">
        <v>24257</v>
      </c>
      <c r="F370" s="112">
        <v>2.42</v>
      </c>
      <c r="G370" s="131">
        <v>1</v>
      </c>
      <c r="H370" s="101"/>
      <c r="I370" s="101"/>
      <c r="J370" s="101"/>
      <c r="K370" s="65"/>
      <c r="L370" s="113">
        <v>1.4</v>
      </c>
      <c r="M370" s="113">
        <v>1.68</v>
      </c>
      <c r="N370" s="113">
        <v>2.23</v>
      </c>
      <c r="O370" s="114">
        <v>2.57</v>
      </c>
      <c r="P370" s="138">
        <v>12</v>
      </c>
      <c r="Q370" s="116">
        <f t="shared" si="1300"/>
        <v>1084811.8511999999</v>
      </c>
      <c r="R370" s="194">
        <v>1</v>
      </c>
      <c r="S370" s="115">
        <f>(R370*$E370*$F370*$G370*$L370*$S$13)</f>
        <v>90400.987599999993</v>
      </c>
      <c r="T370" s="115">
        <v>10</v>
      </c>
      <c r="U370" s="116">
        <f>(T370*$E370*$F370*$G370*$L370*$U$13)</f>
        <v>1011669.2339600001</v>
      </c>
      <c r="V370" s="115"/>
      <c r="W370" s="116">
        <f>(V370*$E370*$F370*$G370*$L370*$W$13)</f>
        <v>0</v>
      </c>
      <c r="X370" s="115">
        <v>0</v>
      </c>
      <c r="Y370" s="116">
        <f>(X370*$E370*$F370*$G370*$L370*$Y$13)</f>
        <v>0</v>
      </c>
      <c r="Z370" s="116"/>
      <c r="AA370" s="116"/>
      <c r="AB370" s="115"/>
      <c r="AC370" s="116">
        <f>(AB370*$E370*$F370*$G370*$L370*$AC$13)</f>
        <v>0</v>
      </c>
      <c r="AD370" s="115"/>
      <c r="AE370" s="116"/>
      <c r="AF370" s="115"/>
      <c r="AG370" s="116">
        <f>(AF370*$E370*$F370*$G370*$L370*$AG$13)</f>
        <v>0</v>
      </c>
      <c r="AH370" s="115"/>
      <c r="AI370" s="116"/>
      <c r="AJ370" s="117"/>
      <c r="AK370" s="116">
        <f>(AJ370*$E370*$F370*$G370*$L370*$AK$13)</f>
        <v>0</v>
      </c>
      <c r="AL370" s="115">
        <v>9</v>
      </c>
      <c r="AM370" s="116">
        <f>(AL370*$E370*$F370*$G370*$L370*$AM$13)</f>
        <v>813608.88839999994</v>
      </c>
      <c r="AN370" s="115">
        <v>2</v>
      </c>
      <c r="AO370" s="115">
        <f>(AN370*$E370*$F370*$G370*$L370*$AO$13)</f>
        <v>180801.97519999999</v>
      </c>
      <c r="AP370" s="115">
        <v>14</v>
      </c>
      <c r="AQ370" s="116">
        <f>(AP370*$E370*$F370*$G370*$M370*$AQ$13)</f>
        <v>1518736.5916800003</v>
      </c>
      <c r="AR370" s="123">
        <v>0</v>
      </c>
      <c r="AS370" s="116">
        <f>(AR370*$E370*$F370*$G370*$M370*$AS$13)</f>
        <v>0</v>
      </c>
      <c r="AT370" s="115"/>
      <c r="AU370" s="122">
        <f>(AT370*$E370*$F370*$G370*$M370*$AU$13)</f>
        <v>0</v>
      </c>
      <c r="AV370" s="115"/>
      <c r="AW370" s="116">
        <f t="shared" si="1301"/>
        <v>0</v>
      </c>
      <c r="AX370" s="115"/>
      <c r="AY370" s="115">
        <f t="shared" si="1302"/>
        <v>0</v>
      </c>
      <c r="AZ370" s="115"/>
      <c r="BA370" s="116">
        <f t="shared" si="1303"/>
        <v>0</v>
      </c>
      <c r="BB370" s="115">
        <v>0</v>
      </c>
      <c r="BC370" s="116">
        <f>(BB370*$E370*$F370*$G370*$L370*$BC$13)</f>
        <v>0</v>
      </c>
      <c r="BD370" s="115">
        <v>0</v>
      </c>
      <c r="BE370" s="116">
        <f t="shared" si="1304"/>
        <v>0</v>
      </c>
      <c r="BF370" s="115">
        <v>0</v>
      </c>
      <c r="BG370" s="116">
        <f>(BF370*$E370*$F370*$G370*$L370*$BG$13)</f>
        <v>0</v>
      </c>
      <c r="BH370" s="115">
        <v>2</v>
      </c>
      <c r="BI370" s="116">
        <f>(BH370*$E370*$F370*$G370*$L370*$BI$13)</f>
        <v>197238.51839999997</v>
      </c>
      <c r="BJ370" s="115">
        <v>0</v>
      </c>
      <c r="BK370" s="116">
        <f>(BJ370*$E370*$F370*$G370*$M370*$BK$13)</f>
        <v>0</v>
      </c>
      <c r="BL370" s="115"/>
      <c r="BM370" s="116">
        <f>(BL370*$E370*$F370*$G370*$M370*$BM$13)</f>
        <v>0</v>
      </c>
      <c r="BN370" s="115">
        <v>0</v>
      </c>
      <c r="BO370" s="116">
        <f>(BN370*$E370*$F370*$G370*$M370*$BO$13)</f>
        <v>0</v>
      </c>
      <c r="BP370" s="115">
        <v>2</v>
      </c>
      <c r="BQ370" s="116">
        <f>(BP370*$E370*$F370*$G370*$M370*$BQ$13)</f>
        <v>197238.51839999997</v>
      </c>
      <c r="BR370" s="115"/>
      <c r="BS370" s="116">
        <f>(BR370*$E370*$F370*$G370*$M370*$BS$13)</f>
        <v>0</v>
      </c>
      <c r="BT370" s="115">
        <v>1</v>
      </c>
      <c r="BU370" s="116">
        <f>(BT370*$E370*$F370*$G370*$M370*$BU$13)</f>
        <v>118343.11103999997</v>
      </c>
      <c r="BV370" s="115">
        <v>0</v>
      </c>
      <c r="BW370" s="124">
        <f>(BV370*$E370*$F370*$G370*$M370*$BW$13)</f>
        <v>0</v>
      </c>
      <c r="BX370" s="115">
        <v>0</v>
      </c>
      <c r="BY370" s="116">
        <f>(BX370*$E370*$F370*$G370*$L370*$BY$13)</f>
        <v>0</v>
      </c>
      <c r="BZ370" s="115">
        <v>0</v>
      </c>
      <c r="CA370" s="116">
        <f>(BZ370*$E370*$F370*$G370*$L370*$CA$13)</f>
        <v>0</v>
      </c>
      <c r="CB370" s="115">
        <v>0</v>
      </c>
      <c r="CC370" s="116">
        <f>(CB370*$E370*$F370*$G370*$L370*$CC$13)</f>
        <v>0</v>
      </c>
      <c r="CD370" s="115">
        <v>1</v>
      </c>
      <c r="CE370" s="116">
        <f>(CD370*$E370*$F370*$G370*$M370*$CE$13)</f>
        <v>98619.259199999986</v>
      </c>
      <c r="CF370" s="115"/>
      <c r="CG370" s="116">
        <f t="shared" si="1305"/>
        <v>0</v>
      </c>
      <c r="CH370" s="115"/>
      <c r="CI370" s="116">
        <f>(CH370*$E370*$F370*$G370*$L370*$CI$13)</f>
        <v>0</v>
      </c>
      <c r="CJ370" s="115"/>
      <c r="CK370" s="116">
        <f>(CJ370*$E370*$F370*$G370*$L370*$CK$13)</f>
        <v>0</v>
      </c>
      <c r="CL370" s="115">
        <v>1</v>
      </c>
      <c r="CM370" s="116">
        <f>(CL370*$E370*$F370*$G370*$L370*$CM$13)</f>
        <v>82182.715999999986</v>
      </c>
      <c r="CN370" s="115">
        <v>4</v>
      </c>
      <c r="CO370" s="116">
        <f>(CN370*$E370*$F370*$G370*$L370*$CO$13)</f>
        <v>295857.77759999997</v>
      </c>
      <c r="CP370" s="115">
        <v>11</v>
      </c>
      <c r="CQ370" s="116">
        <f>(CP370*$E370*$F370*$G370*$L370*$CQ$13)</f>
        <v>904009.87599999993</v>
      </c>
      <c r="CR370" s="115">
        <v>2</v>
      </c>
      <c r="CS370" s="116">
        <f>(CR370*$E370*$F370*$G370*$M370*$CS$13)</f>
        <v>197238.51839999997</v>
      </c>
      <c r="CT370" s="115">
        <v>0</v>
      </c>
      <c r="CU370" s="116">
        <f>(CT370*$E370*$F370*$G370*$M370*$CU$13)</f>
        <v>0</v>
      </c>
      <c r="CV370" s="115">
        <v>0</v>
      </c>
      <c r="CW370" s="116">
        <f>(CV370*$E370*$F370*$G370*$M370*$CW$13)</f>
        <v>0</v>
      </c>
      <c r="CX370" s="123"/>
      <c r="CY370" s="115">
        <f>(CX370*$E370*$F370*$G370*$M370*$CY$13)</f>
        <v>0</v>
      </c>
      <c r="CZ370" s="115">
        <v>0</v>
      </c>
      <c r="DA370" s="124">
        <f t="shared" si="1306"/>
        <v>0</v>
      </c>
      <c r="DB370" s="115">
        <v>0</v>
      </c>
      <c r="DC370" s="116">
        <f>(DB370*$E370*$F370*$G370*$M370*$DC$13)</f>
        <v>0</v>
      </c>
      <c r="DD370" s="125"/>
      <c r="DE370" s="115">
        <f>(DD370*$E370*$F370*$G370*$M370*$DE$13)</f>
        <v>0</v>
      </c>
      <c r="DF370" s="115">
        <v>0</v>
      </c>
      <c r="DG370" s="116">
        <f>(DF370*$E370*$F370*$G370*$M370*$DG$13)</f>
        <v>0</v>
      </c>
      <c r="DH370" s="115"/>
      <c r="DI370" s="116">
        <f>(DH370*$E370*$F370*$G370*$N370*$DI$13)</f>
        <v>0</v>
      </c>
      <c r="DJ370" s="115">
        <v>2</v>
      </c>
      <c r="DK370" s="124">
        <f>(DJ370*$E370*$F370*$G370*$O370*$DK$13)</f>
        <v>241382.37727999996</v>
      </c>
      <c r="DL370" s="124"/>
      <c r="DM370" s="124"/>
      <c r="DN370" s="116">
        <f t="shared" si="1307"/>
        <v>74</v>
      </c>
      <c r="DO370" s="116">
        <f t="shared" si="1307"/>
        <v>7032140.2003600011</v>
      </c>
    </row>
    <row r="371" spans="1:119" s="37" customFormat="1" ht="22.5" customHeight="1" x14ac:dyDescent="0.25">
      <c r="A371" s="89"/>
      <c r="B371" s="109">
        <v>310</v>
      </c>
      <c r="C371" s="110" t="s">
        <v>827</v>
      </c>
      <c r="D371" s="152" t="s">
        <v>828</v>
      </c>
      <c r="E371" s="93">
        <v>24257</v>
      </c>
      <c r="F371" s="112">
        <v>3.51</v>
      </c>
      <c r="G371" s="195">
        <v>0.8</v>
      </c>
      <c r="H371" s="191"/>
      <c r="I371" s="191"/>
      <c r="J371" s="191"/>
      <c r="K371" s="65"/>
      <c r="L371" s="113">
        <v>1.4</v>
      </c>
      <c r="M371" s="113">
        <v>1.68</v>
      </c>
      <c r="N371" s="113">
        <v>2.23</v>
      </c>
      <c r="O371" s="114">
        <v>2.57</v>
      </c>
      <c r="P371" s="138">
        <v>25</v>
      </c>
      <c r="Q371" s="116">
        <f>(P371*$E371*$F371*$G371*$L371*$Q$13)</f>
        <v>2622375.7560000001</v>
      </c>
      <c r="R371" s="194">
        <v>35</v>
      </c>
      <c r="S371" s="115">
        <f>(R371*$E371*$F371*$G371*$L371*$S$13)</f>
        <v>3671326.0584</v>
      </c>
      <c r="T371" s="115">
        <v>21</v>
      </c>
      <c r="U371" s="116">
        <f>(T371*$E371*$F371*$G371*$L371*$U$13)</f>
        <v>2465128.5697584003</v>
      </c>
      <c r="V371" s="115"/>
      <c r="W371" s="116">
        <f>(V371*$E371*$F371*$G371*$L371*$W$13)</f>
        <v>0</v>
      </c>
      <c r="X371" s="115">
        <v>0</v>
      </c>
      <c r="Y371" s="116">
        <f>(X371*$E371*$F371*$G371*$L371*$Y$13)</f>
        <v>0</v>
      </c>
      <c r="Z371" s="116"/>
      <c r="AA371" s="116"/>
      <c r="AB371" s="115"/>
      <c r="AC371" s="116">
        <f>(AB371*$E371*$F371*$G371*$L371*$AC$13)</f>
        <v>0</v>
      </c>
      <c r="AD371" s="115"/>
      <c r="AE371" s="116"/>
      <c r="AF371" s="115">
        <v>5</v>
      </c>
      <c r="AG371" s="116">
        <f>(AF371*$E371*$F371*$G371*$L371*$AG$13)</f>
        <v>524475.15120000008</v>
      </c>
      <c r="AH371" s="115"/>
      <c r="AI371" s="116"/>
      <c r="AJ371" s="117"/>
      <c r="AK371" s="116">
        <f>(AJ371*$E371*$F371*$G371*$L371*$AK$13)</f>
        <v>0</v>
      </c>
      <c r="AL371" s="115">
        <f>14-7</f>
        <v>7</v>
      </c>
      <c r="AM371" s="116">
        <f>(AL371*$E371*$F371*$G371*$L371*$AM$13)</f>
        <v>734265.21168000007</v>
      </c>
      <c r="AN371" s="115">
        <v>20</v>
      </c>
      <c r="AO371" s="115">
        <f>(AN371*$E371*$F371*$G371*$L371*$AO$13)</f>
        <v>2097900.6048000003</v>
      </c>
      <c r="AP371" s="115">
        <v>5</v>
      </c>
      <c r="AQ371" s="116">
        <f>(AP371*$E371*$F371*$G371*$M371*$AQ$13)</f>
        <v>629370.18144000007</v>
      </c>
      <c r="AR371" s="123">
        <v>0</v>
      </c>
      <c r="AS371" s="116">
        <f>(AR371*$E371*$F371*$G371*$M371*$AS$13)</f>
        <v>0</v>
      </c>
      <c r="AT371" s="115">
        <v>0</v>
      </c>
      <c r="AU371" s="122">
        <f>(AT371*$E371*$F371*$G371*$M371*$AU$13)</f>
        <v>0</v>
      </c>
      <c r="AV371" s="115"/>
      <c r="AW371" s="116">
        <f t="shared" si="1301"/>
        <v>0</v>
      </c>
      <c r="AX371" s="115">
        <v>0</v>
      </c>
      <c r="AY371" s="115">
        <f t="shared" si="1302"/>
        <v>0</v>
      </c>
      <c r="AZ371" s="115"/>
      <c r="BA371" s="116">
        <f t="shared" si="1303"/>
        <v>0</v>
      </c>
      <c r="BB371" s="115"/>
      <c r="BC371" s="116">
        <f>(BB371*$E371*$F371*$G371*$L371*$BC$13)</f>
        <v>0</v>
      </c>
      <c r="BD371" s="115"/>
      <c r="BE371" s="116">
        <f t="shared" si="1304"/>
        <v>0</v>
      </c>
      <c r="BF371" s="115"/>
      <c r="BG371" s="116">
        <f>(BF371*$E371*$F371*$G371*$L371*$BG$13)</f>
        <v>0</v>
      </c>
      <c r="BH371" s="115">
        <v>3</v>
      </c>
      <c r="BI371" s="116">
        <f>(BH371*$E371*$F371*$G371*$L371*$BI$13)</f>
        <v>343292.82623999997</v>
      </c>
      <c r="BJ371" s="115">
        <v>1</v>
      </c>
      <c r="BK371" s="116">
        <f>(BJ371*$E371*$F371*$G371*$M371*$BK$13)</f>
        <v>125874.036288</v>
      </c>
      <c r="BL371" s="115"/>
      <c r="BM371" s="116">
        <f>(BL371*$E371*$F371*$G371*$M371*$BM$13)</f>
        <v>0</v>
      </c>
      <c r="BN371" s="115"/>
      <c r="BO371" s="116">
        <f>(BN371*$E371*$F371*$G371*$M371*$BO$13)</f>
        <v>0</v>
      </c>
      <c r="BP371" s="115">
        <v>6</v>
      </c>
      <c r="BQ371" s="116">
        <f>(BP371*$E371*$F371*$G371*$M371*$BQ$13)</f>
        <v>686585.65247999993</v>
      </c>
      <c r="BR371" s="115">
        <v>2</v>
      </c>
      <c r="BS371" s="116">
        <f>(BR371*$E371*$F371*$G371*$M371*$BS$13)</f>
        <v>205975.695744</v>
      </c>
      <c r="BT371" s="115">
        <v>2</v>
      </c>
      <c r="BU371" s="116">
        <f>(BT371*$E371*$F371*$G371*$M371*$BU$13)</f>
        <v>274634.260992</v>
      </c>
      <c r="BV371" s="115">
        <v>4</v>
      </c>
      <c r="BW371" s="124">
        <f>(BV371*$E371*$F371*$G371*$M371*$BW$13)</f>
        <v>549268.52198399999</v>
      </c>
      <c r="BX371" s="115"/>
      <c r="BY371" s="116">
        <f>(BX371*$E371*$F371*$G371*$L371*$BY$13)</f>
        <v>0</v>
      </c>
      <c r="BZ371" s="115"/>
      <c r="CA371" s="116">
        <f>(BZ371*$E371*$F371*$G371*$L371*$CA$13)</f>
        <v>0</v>
      </c>
      <c r="CB371" s="115">
        <v>0</v>
      </c>
      <c r="CC371" s="116">
        <f>(CB371*$E371*$F371*$G371*$L371*$CC$13)</f>
        <v>0</v>
      </c>
      <c r="CD371" s="115">
        <v>9</v>
      </c>
      <c r="CE371" s="116">
        <f>(CD371*$E371*$F371*$G371*$M371*$CE$13)</f>
        <v>1029878.4787199999</v>
      </c>
      <c r="CF371" s="115"/>
      <c r="CG371" s="116">
        <f t="shared" si="1305"/>
        <v>0</v>
      </c>
      <c r="CH371" s="115"/>
      <c r="CI371" s="116">
        <f>(CH371*$E371*$F371*$G371*$L371*$CI$13)</f>
        <v>0</v>
      </c>
      <c r="CJ371" s="115">
        <v>12</v>
      </c>
      <c r="CK371" s="116">
        <f>(CJ371*$E371*$F371*$G371*$L371*$CK$13)</f>
        <v>915447.53664000006</v>
      </c>
      <c r="CL371" s="115">
        <v>1</v>
      </c>
      <c r="CM371" s="116">
        <f>(CL371*$E371*$F371*$G371*$L371*$CM$13)</f>
        <v>95359.118399999992</v>
      </c>
      <c r="CN371" s="115">
        <v>3</v>
      </c>
      <c r="CO371" s="116">
        <f>(CN371*$E371*$F371*$G371*$L371*$CO$13)</f>
        <v>257469.61968</v>
      </c>
      <c r="CP371" s="115">
        <v>12</v>
      </c>
      <c r="CQ371" s="116">
        <f>(CP371*$E371*$F371*$G371*$L371*$CQ$13)</f>
        <v>1144309.4208</v>
      </c>
      <c r="CR371" s="115">
        <v>7</v>
      </c>
      <c r="CS371" s="116">
        <f>(CR371*$E371*$F371*$G371*$M371*$CS$13)</f>
        <v>801016.59456</v>
      </c>
      <c r="CT371" s="115">
        <v>0</v>
      </c>
      <c r="CU371" s="116">
        <f>(CT371*$E371*$F371*$G371*$M371*$CU$13)</f>
        <v>0</v>
      </c>
      <c r="CV371" s="115"/>
      <c r="CW371" s="116">
        <f>(CV371*$E371*$F371*$G371*$M371*$CW$13)</f>
        <v>0</v>
      </c>
      <c r="CX371" s="123"/>
      <c r="CY371" s="115">
        <f>(CX371*$E371*$F371*$G371*$M371*$CY$13)</f>
        <v>0</v>
      </c>
      <c r="CZ371" s="115"/>
      <c r="DA371" s="124">
        <f t="shared" si="1306"/>
        <v>0</v>
      </c>
      <c r="DB371" s="115">
        <v>0</v>
      </c>
      <c r="DC371" s="116">
        <f>(DB371*$E371*$F371*$G371*$M371*$DC$13)</f>
        <v>0</v>
      </c>
      <c r="DD371" s="125"/>
      <c r="DE371" s="115">
        <f>(DD371*$E371*$F371*$G371*$M371*$DE$13)</f>
        <v>0</v>
      </c>
      <c r="DF371" s="115">
        <v>3</v>
      </c>
      <c r="DG371" s="116">
        <f>(DF371*$E371*$F371*$G371*$M371*$DG$13)</f>
        <v>343292.82623999997</v>
      </c>
      <c r="DH371" s="115">
        <v>0</v>
      </c>
      <c r="DI371" s="116">
        <f>(DH371*$E371*$F371*$G371*$N371*$DI$13)</f>
        <v>0</v>
      </c>
      <c r="DJ371" s="115">
        <v>0</v>
      </c>
      <c r="DK371" s="124">
        <f>(DJ371*$E371*$F371*$G371*$O371*$DK$13)</f>
        <v>0</v>
      </c>
      <c r="DL371" s="124"/>
      <c r="DM371" s="124"/>
      <c r="DN371" s="116">
        <f t="shared" si="1307"/>
        <v>183</v>
      </c>
      <c r="DO371" s="116">
        <f t="shared" si="1307"/>
        <v>19517246.1220464</v>
      </c>
    </row>
    <row r="372" spans="1:119" s="37" customFormat="1" ht="22.5" customHeight="1" x14ac:dyDescent="0.25">
      <c r="A372" s="89"/>
      <c r="B372" s="109">
        <v>311</v>
      </c>
      <c r="C372" s="110" t="s">
        <v>829</v>
      </c>
      <c r="D372" s="152" t="s">
        <v>830</v>
      </c>
      <c r="E372" s="93">
        <v>24257</v>
      </c>
      <c r="F372" s="112">
        <v>4.0199999999999996</v>
      </c>
      <c r="G372" s="131">
        <v>1</v>
      </c>
      <c r="H372" s="101"/>
      <c r="I372" s="101"/>
      <c r="J372" s="101"/>
      <c r="K372" s="65"/>
      <c r="L372" s="113">
        <v>1.4</v>
      </c>
      <c r="M372" s="113">
        <v>1.68</v>
      </c>
      <c r="N372" s="113">
        <v>2.23</v>
      </c>
      <c r="O372" s="114">
        <v>2.57</v>
      </c>
      <c r="P372" s="138">
        <v>1</v>
      </c>
      <c r="Q372" s="116">
        <f t="shared" si="1300"/>
        <v>150170.23559999999</v>
      </c>
      <c r="R372" s="194">
        <v>3</v>
      </c>
      <c r="S372" s="115">
        <f>(R372*$E372*$F372*$G372*$L372*$S$13)</f>
        <v>450510.70679999999</v>
      </c>
      <c r="T372" s="115">
        <v>0</v>
      </c>
      <c r="U372" s="116">
        <f>(T372*$E372*$F372*$G372*$L372*$U$13)</f>
        <v>0</v>
      </c>
      <c r="V372" s="115"/>
      <c r="W372" s="116">
        <f>(V372*$E372*$F372*$G372*$L372*$W$13)</f>
        <v>0</v>
      </c>
      <c r="X372" s="115">
        <v>0</v>
      </c>
      <c r="Y372" s="116">
        <f>(X372*$E372*$F372*$G372*$L372*$Y$13)</f>
        <v>0</v>
      </c>
      <c r="Z372" s="116"/>
      <c r="AA372" s="116"/>
      <c r="AB372" s="115"/>
      <c r="AC372" s="116">
        <f>(AB372*$E372*$F372*$G372*$L372*$AC$13)</f>
        <v>0</v>
      </c>
      <c r="AD372" s="115"/>
      <c r="AE372" s="116"/>
      <c r="AF372" s="115"/>
      <c r="AG372" s="116">
        <f>(AF372*$E372*$F372*$G372*$L372*$AG$13)</f>
        <v>0</v>
      </c>
      <c r="AH372" s="115"/>
      <c r="AI372" s="116"/>
      <c r="AJ372" s="117"/>
      <c r="AK372" s="116">
        <f>(AJ372*$E372*$F372*$G372*$L372*$AK$13)</f>
        <v>0</v>
      </c>
      <c r="AL372" s="115">
        <v>0</v>
      </c>
      <c r="AM372" s="116">
        <f>(AL372*$E372*$F372*$G372*$L372*$AM$13)</f>
        <v>0</v>
      </c>
      <c r="AN372" s="115">
        <v>0</v>
      </c>
      <c r="AO372" s="115">
        <f>(AN372*$E372*$F372*$G372*$L372*$AO$13)</f>
        <v>0</v>
      </c>
      <c r="AP372" s="115">
        <v>2</v>
      </c>
      <c r="AQ372" s="116">
        <f>(AP372*$E372*$F372*$G372*$M372*$AQ$13)</f>
        <v>360408.56543999992</v>
      </c>
      <c r="AR372" s="123"/>
      <c r="AS372" s="116">
        <f>(AR372*$E372*$F372*$G372*$M372*$AS$13)</f>
        <v>0</v>
      </c>
      <c r="AT372" s="115">
        <v>0</v>
      </c>
      <c r="AU372" s="122">
        <f>(AT372*$E372*$F372*$G372*$M372*$AU$13)</f>
        <v>0</v>
      </c>
      <c r="AV372" s="115"/>
      <c r="AW372" s="116">
        <f t="shared" si="1301"/>
        <v>0</v>
      </c>
      <c r="AX372" s="115">
        <v>0</v>
      </c>
      <c r="AY372" s="115">
        <f t="shared" si="1302"/>
        <v>0</v>
      </c>
      <c r="AZ372" s="115"/>
      <c r="BA372" s="116">
        <f t="shared" si="1303"/>
        <v>0</v>
      </c>
      <c r="BB372" s="115"/>
      <c r="BC372" s="116">
        <f>(BB372*$E372*$F372*$G372*$L372*$BC$13)</f>
        <v>0</v>
      </c>
      <c r="BD372" s="115"/>
      <c r="BE372" s="116">
        <f t="shared" si="1304"/>
        <v>0</v>
      </c>
      <c r="BF372" s="115"/>
      <c r="BG372" s="116">
        <f>(BF372*$E372*$F372*$G372*$L372*$BG$13)</f>
        <v>0</v>
      </c>
      <c r="BH372" s="115">
        <v>0</v>
      </c>
      <c r="BI372" s="116">
        <f>(BH372*$E372*$F372*$G372*$L372*$BI$13)</f>
        <v>0</v>
      </c>
      <c r="BJ372" s="115">
        <v>0</v>
      </c>
      <c r="BK372" s="116">
        <f>(BJ372*$E372*$F372*$G372*$M372*$BK$13)</f>
        <v>0</v>
      </c>
      <c r="BL372" s="115"/>
      <c r="BM372" s="116">
        <f>(BL372*$E372*$F372*$G372*$M372*$BM$13)</f>
        <v>0</v>
      </c>
      <c r="BN372" s="115"/>
      <c r="BO372" s="116">
        <f>(BN372*$E372*$F372*$G372*$M372*$BO$13)</f>
        <v>0</v>
      </c>
      <c r="BP372" s="115">
        <v>0</v>
      </c>
      <c r="BQ372" s="116">
        <f>(BP372*$E372*$F372*$G372*$M372*$BQ$13)</f>
        <v>0</v>
      </c>
      <c r="BR372" s="115"/>
      <c r="BS372" s="116">
        <f>(BR372*$E372*$F372*$G372*$M372*$BS$13)</f>
        <v>0</v>
      </c>
      <c r="BT372" s="115">
        <v>0</v>
      </c>
      <c r="BU372" s="116">
        <f>(BT372*$E372*$F372*$G372*$M372*$BU$13)</f>
        <v>0</v>
      </c>
      <c r="BV372" s="115">
        <v>0</v>
      </c>
      <c r="BW372" s="124">
        <f>(BV372*$E372*$F372*$G372*$M372*$BW$13)</f>
        <v>0</v>
      </c>
      <c r="BX372" s="115"/>
      <c r="BY372" s="116">
        <f>(BX372*$E372*$F372*$G372*$L372*$BY$13)</f>
        <v>0</v>
      </c>
      <c r="BZ372" s="115"/>
      <c r="CA372" s="116">
        <f>(BZ372*$E372*$F372*$G372*$L372*$CA$13)</f>
        <v>0</v>
      </c>
      <c r="CB372" s="115">
        <v>0</v>
      </c>
      <c r="CC372" s="116">
        <f>(CB372*$E372*$F372*$G372*$L372*$CC$13)</f>
        <v>0</v>
      </c>
      <c r="CD372" s="115">
        <v>0</v>
      </c>
      <c r="CE372" s="116">
        <f>(CD372*$E372*$F372*$G372*$M372*$CE$13)</f>
        <v>0</v>
      </c>
      <c r="CF372" s="115"/>
      <c r="CG372" s="116">
        <f t="shared" si="1305"/>
        <v>0</v>
      </c>
      <c r="CH372" s="115"/>
      <c r="CI372" s="116">
        <f>(CH372*$E372*$F372*$G372*$L372*$CI$13)</f>
        <v>0</v>
      </c>
      <c r="CJ372" s="115"/>
      <c r="CK372" s="116">
        <f>(CJ372*$E372*$F372*$G372*$L372*$CK$13)</f>
        <v>0</v>
      </c>
      <c r="CL372" s="115">
        <v>0</v>
      </c>
      <c r="CM372" s="116">
        <f>(CL372*$E372*$F372*$G372*$L372*$CM$13)</f>
        <v>0</v>
      </c>
      <c r="CN372" s="115">
        <v>0</v>
      </c>
      <c r="CO372" s="116">
        <f>(CN372*$E372*$F372*$G372*$L372*$CO$13)</f>
        <v>0</v>
      </c>
      <c r="CP372" s="115">
        <v>0</v>
      </c>
      <c r="CQ372" s="116">
        <f>(CP372*$E372*$F372*$G372*$L372*$CQ$13)</f>
        <v>0</v>
      </c>
      <c r="CR372" s="115">
        <v>0</v>
      </c>
      <c r="CS372" s="116">
        <f>(CR372*$E372*$F372*$G372*$M372*$CS$13)</f>
        <v>0</v>
      </c>
      <c r="CT372" s="115">
        <v>0</v>
      </c>
      <c r="CU372" s="116">
        <f>(CT372*$E372*$F372*$G372*$M372*$CU$13)</f>
        <v>0</v>
      </c>
      <c r="CV372" s="115"/>
      <c r="CW372" s="116">
        <f>(CV372*$E372*$F372*$G372*$M372*$CW$13)</f>
        <v>0</v>
      </c>
      <c r="CX372" s="123">
        <v>0</v>
      </c>
      <c r="CY372" s="115">
        <f>(CX372*$E372*$F372*$G372*$M372*$CY$13)</f>
        <v>0</v>
      </c>
      <c r="CZ372" s="115"/>
      <c r="DA372" s="124">
        <f t="shared" si="1306"/>
        <v>0</v>
      </c>
      <c r="DB372" s="115">
        <v>0</v>
      </c>
      <c r="DC372" s="116">
        <f>(DB372*$E372*$F372*$G372*$M372*$DC$13)</f>
        <v>0</v>
      </c>
      <c r="DD372" s="125"/>
      <c r="DE372" s="115">
        <f>(DD372*$E372*$F372*$G372*$M372*$DE$13)</f>
        <v>0</v>
      </c>
      <c r="DF372" s="115">
        <v>0</v>
      </c>
      <c r="DG372" s="116">
        <f>(DF372*$E372*$F372*$G372*$M372*$DG$13)</f>
        <v>0</v>
      </c>
      <c r="DH372" s="115"/>
      <c r="DI372" s="116">
        <f>(DH372*$E372*$F372*$G372*$N372*$DI$13)</f>
        <v>0</v>
      </c>
      <c r="DJ372" s="115">
        <v>0</v>
      </c>
      <c r="DK372" s="124">
        <f>(DJ372*$E372*$F372*$G372*$O372*$DK$13)</f>
        <v>0</v>
      </c>
      <c r="DL372" s="124"/>
      <c r="DM372" s="124"/>
      <c r="DN372" s="116">
        <f t="shared" si="1307"/>
        <v>6</v>
      </c>
      <c r="DO372" s="116">
        <f t="shared" si="1307"/>
        <v>961089.50783999986</v>
      </c>
    </row>
    <row r="373" spans="1:119" s="37" customFormat="1" ht="30" customHeight="1" x14ac:dyDescent="0.25">
      <c r="A373" s="89"/>
      <c r="B373" s="109">
        <v>312</v>
      </c>
      <c r="C373" s="110" t="s">
        <v>831</v>
      </c>
      <c r="D373" s="152" t="s">
        <v>832</v>
      </c>
      <c r="E373" s="93">
        <v>24257</v>
      </c>
      <c r="F373" s="112">
        <v>0.84</v>
      </c>
      <c r="G373" s="131">
        <v>1</v>
      </c>
      <c r="H373" s="101"/>
      <c r="I373" s="101"/>
      <c r="J373" s="101"/>
      <c r="K373" s="65"/>
      <c r="L373" s="113">
        <v>1.4</v>
      </c>
      <c r="M373" s="113">
        <v>1.68</v>
      </c>
      <c r="N373" s="113">
        <v>2.23</v>
      </c>
      <c r="O373" s="114">
        <v>2.57</v>
      </c>
      <c r="P373" s="138">
        <v>30</v>
      </c>
      <c r="Q373" s="116">
        <f t="shared" si="1300"/>
        <v>941365.65600000008</v>
      </c>
      <c r="R373" s="194">
        <v>31</v>
      </c>
      <c r="S373" s="115">
        <f>(R373*$E373*$F373*$G373*$L373*$S$13)</f>
        <v>972744.51120000007</v>
      </c>
      <c r="T373" s="115">
        <v>59</v>
      </c>
      <c r="U373" s="116">
        <f>(T373*$E373*$F373*$G373*$L373*$U$13)</f>
        <v>2071831.7039280001</v>
      </c>
      <c r="V373" s="115"/>
      <c r="W373" s="116">
        <f>(V373*$E373*$F373*$G373*$L373*$W$13)</f>
        <v>0</v>
      </c>
      <c r="X373" s="115">
        <v>4</v>
      </c>
      <c r="Y373" s="116">
        <f>(X373*$E373*$F373*$G373*$L373*$Y$13)</f>
        <v>159746.89919999999</v>
      </c>
      <c r="Z373" s="116"/>
      <c r="AA373" s="116"/>
      <c r="AB373" s="115"/>
      <c r="AC373" s="116">
        <f>(AB373*$E373*$F373*$G373*$L373*$AC$13)</f>
        <v>0</v>
      </c>
      <c r="AD373" s="115"/>
      <c r="AE373" s="116"/>
      <c r="AF373" s="115">
        <v>5</v>
      </c>
      <c r="AG373" s="116">
        <f>(AF373*$E373*$F373*$G373*$L373*$AG$13)</f>
        <v>156894.27599999998</v>
      </c>
      <c r="AH373" s="115"/>
      <c r="AI373" s="116"/>
      <c r="AJ373" s="115">
        <v>8</v>
      </c>
      <c r="AK373" s="116">
        <f>(AJ373*$E373*$F373*$G373*$L373*$AK$13)</f>
        <v>251030.84160000001</v>
      </c>
      <c r="AL373" s="115">
        <v>4</v>
      </c>
      <c r="AM373" s="116">
        <f>(AL373*$E373*$F373*$G373*$L373*$AM$13)</f>
        <v>125515.42080000001</v>
      </c>
      <c r="AN373" s="115">
        <v>6</v>
      </c>
      <c r="AO373" s="115">
        <f>(AN373*$E373*$F373*$G373*$L373*$AO$13)</f>
        <v>188273.1312</v>
      </c>
      <c r="AP373" s="115">
        <v>50</v>
      </c>
      <c r="AQ373" s="116">
        <f>(AP373*$E373*$F373*$G373*$M373*$AQ$13)</f>
        <v>1882731.3120000002</v>
      </c>
      <c r="AR373" s="123"/>
      <c r="AS373" s="116">
        <f>(AR373*$E373*$F373*$G373*$M373*$AS$13)</f>
        <v>0</v>
      </c>
      <c r="AT373" s="115">
        <v>0</v>
      </c>
      <c r="AU373" s="122">
        <f>(AT373*$E373*$F373*$G373*$M373*$AU$13)</f>
        <v>0</v>
      </c>
      <c r="AV373" s="115"/>
      <c r="AW373" s="116">
        <f t="shared" si="1301"/>
        <v>0</v>
      </c>
      <c r="AX373" s="115">
        <v>0</v>
      </c>
      <c r="AY373" s="115">
        <f t="shared" si="1302"/>
        <v>0</v>
      </c>
      <c r="AZ373" s="115"/>
      <c r="BA373" s="116">
        <f t="shared" si="1303"/>
        <v>0</v>
      </c>
      <c r="BB373" s="115">
        <v>0</v>
      </c>
      <c r="BC373" s="116">
        <f>(BB373*$E373*$F373*$G373*$L373*$BC$13)</f>
        <v>0</v>
      </c>
      <c r="BD373" s="115">
        <v>0</v>
      </c>
      <c r="BE373" s="116">
        <f t="shared" si="1304"/>
        <v>0</v>
      </c>
      <c r="BF373" s="115">
        <v>0</v>
      </c>
      <c r="BG373" s="116">
        <f>(BF373*$E373*$F373*$G373*$L373*$BG$13)</f>
        <v>0</v>
      </c>
      <c r="BH373" s="115">
        <v>2</v>
      </c>
      <c r="BI373" s="116">
        <f>(BH373*$E373*$F373*$G373*$L373*$BI$13)</f>
        <v>68462.9568</v>
      </c>
      <c r="BJ373" s="115"/>
      <c r="BK373" s="116">
        <f>(BJ373*$E373*$F373*$G373*$M373*$BK$13)</f>
        <v>0</v>
      </c>
      <c r="BL373" s="115">
        <v>0</v>
      </c>
      <c r="BM373" s="116">
        <f>(BL373*$E373*$F373*$G373*$M373*$BM$13)</f>
        <v>0</v>
      </c>
      <c r="BN373" s="115">
        <v>0</v>
      </c>
      <c r="BO373" s="116">
        <f>(BN373*$E373*$F373*$G373*$M373*$BO$13)</f>
        <v>0</v>
      </c>
      <c r="BP373" s="115">
        <v>0</v>
      </c>
      <c r="BQ373" s="116">
        <f>(BP373*$E373*$F373*$G373*$M373*$BQ$13)</f>
        <v>0</v>
      </c>
      <c r="BR373" s="115"/>
      <c r="BS373" s="116">
        <f>(BR373*$E373*$F373*$G373*$M373*$BS$13)</f>
        <v>0</v>
      </c>
      <c r="BT373" s="115">
        <v>2</v>
      </c>
      <c r="BU373" s="116">
        <f>(BT373*$E373*$F373*$G373*$M373*$BU$13)</f>
        <v>82155.548159999991</v>
      </c>
      <c r="BV373" s="115">
        <v>0</v>
      </c>
      <c r="BW373" s="124">
        <f>(BV373*$E373*$F373*$G373*$M373*$BW$13)</f>
        <v>0</v>
      </c>
      <c r="BX373" s="115">
        <v>0</v>
      </c>
      <c r="BY373" s="116">
        <f>(BX373*$E373*$F373*$G373*$L373*$BY$13)</f>
        <v>0</v>
      </c>
      <c r="BZ373" s="115">
        <v>0</v>
      </c>
      <c r="CA373" s="116">
        <f>(BZ373*$E373*$F373*$G373*$L373*$CA$13)</f>
        <v>0</v>
      </c>
      <c r="CB373" s="115">
        <v>1</v>
      </c>
      <c r="CC373" s="116">
        <f>(CB373*$E373*$F373*$G373*$L373*$CC$13)</f>
        <v>28526.232</v>
      </c>
      <c r="CD373" s="115">
        <v>0</v>
      </c>
      <c r="CE373" s="116">
        <f>(CD373*$E373*$F373*$G373*$M373*$CE$13)</f>
        <v>0</v>
      </c>
      <c r="CF373" s="115"/>
      <c r="CG373" s="116">
        <f t="shared" si="1305"/>
        <v>0</v>
      </c>
      <c r="CH373" s="115"/>
      <c r="CI373" s="116">
        <f>(CH373*$E373*$F373*$G373*$L373*$CI$13)</f>
        <v>0</v>
      </c>
      <c r="CJ373" s="115"/>
      <c r="CK373" s="116">
        <f>(CJ373*$E373*$F373*$G373*$L373*$CK$13)</f>
        <v>0</v>
      </c>
      <c r="CL373" s="115">
        <v>0</v>
      </c>
      <c r="CM373" s="116">
        <f>(CL373*$E373*$F373*$G373*$L373*$CM$13)</f>
        <v>0</v>
      </c>
      <c r="CN373" s="115">
        <v>1</v>
      </c>
      <c r="CO373" s="116">
        <f>(CN373*$E373*$F373*$G373*$L373*$CO$13)</f>
        <v>25673.608800000002</v>
      </c>
      <c r="CP373" s="115"/>
      <c r="CQ373" s="116">
        <f>(CP373*$E373*$F373*$G373*$L373*$CQ$13)</f>
        <v>0</v>
      </c>
      <c r="CR373" s="115">
        <v>6</v>
      </c>
      <c r="CS373" s="116">
        <f>(CR373*$E373*$F373*$G373*$M373*$CS$13)</f>
        <v>205388.87039999999</v>
      </c>
      <c r="CT373" s="115">
        <v>1</v>
      </c>
      <c r="CU373" s="116">
        <f>(CT373*$E373*$F373*$G373*$M373*$CU$13)</f>
        <v>34231.4784</v>
      </c>
      <c r="CV373" s="115">
        <v>0</v>
      </c>
      <c r="CW373" s="116">
        <f>(CV373*$E373*$F373*$G373*$M373*$CW$13)</f>
        <v>0</v>
      </c>
      <c r="CX373" s="123"/>
      <c r="CY373" s="115">
        <f>(CX373*$E373*$F373*$G373*$M373*$CY$13)</f>
        <v>0</v>
      </c>
      <c r="CZ373" s="115">
        <v>0</v>
      </c>
      <c r="DA373" s="124">
        <f t="shared" si="1306"/>
        <v>0</v>
      </c>
      <c r="DB373" s="115">
        <v>0</v>
      </c>
      <c r="DC373" s="116">
        <f>(DB373*$E373*$F373*$G373*$M373*$DC$13)</f>
        <v>0</v>
      </c>
      <c r="DD373" s="125"/>
      <c r="DE373" s="115">
        <f>(DD373*$E373*$F373*$G373*$M373*$DE$13)</f>
        <v>0</v>
      </c>
      <c r="DF373" s="115"/>
      <c r="DG373" s="116">
        <f>(DF373*$E373*$F373*$G373*$M373*$DG$13)</f>
        <v>0</v>
      </c>
      <c r="DH373" s="115">
        <v>0</v>
      </c>
      <c r="DI373" s="116">
        <f>(DH373*$E373*$F373*$G373*$N373*$DI$13)</f>
        <v>0</v>
      </c>
      <c r="DJ373" s="115">
        <v>2</v>
      </c>
      <c r="DK373" s="124">
        <f>(DJ373*$E373*$F373*$G373*$O373*$DK$13)</f>
        <v>83785.618560000003</v>
      </c>
      <c r="DL373" s="124"/>
      <c r="DM373" s="124"/>
      <c r="DN373" s="116">
        <f t="shared" si="1307"/>
        <v>212</v>
      </c>
      <c r="DO373" s="116">
        <f t="shared" si="1307"/>
        <v>7278358.0650479998</v>
      </c>
    </row>
    <row r="374" spans="1:119" s="37" customFormat="1" ht="49.5" customHeight="1" x14ac:dyDescent="0.25">
      <c r="A374" s="89"/>
      <c r="B374" s="109">
        <v>313</v>
      </c>
      <c r="C374" s="110" t="s">
        <v>833</v>
      </c>
      <c r="D374" s="152" t="s">
        <v>834</v>
      </c>
      <c r="E374" s="93">
        <v>24257</v>
      </c>
      <c r="F374" s="131">
        <v>0.5</v>
      </c>
      <c r="G374" s="131">
        <v>1</v>
      </c>
      <c r="H374" s="101"/>
      <c r="I374" s="101"/>
      <c r="J374" s="101"/>
      <c r="K374" s="65"/>
      <c r="L374" s="113">
        <v>1.4</v>
      </c>
      <c r="M374" s="113">
        <v>1.68</v>
      </c>
      <c r="N374" s="113">
        <v>2.23</v>
      </c>
      <c r="O374" s="114">
        <v>2.57</v>
      </c>
      <c r="P374" s="138"/>
      <c r="Q374" s="116">
        <f t="shared" si="1300"/>
        <v>0</v>
      </c>
      <c r="R374" s="194">
        <v>2</v>
      </c>
      <c r="S374" s="115">
        <f>(R374*$E374*$F374*$G374*$L374*$S$13)</f>
        <v>37355.78</v>
      </c>
      <c r="T374" s="115">
        <v>10</v>
      </c>
      <c r="U374" s="116">
        <f>(T374*$E374*$F374*$G374*$L374*$U$13)</f>
        <v>209022.56900000002</v>
      </c>
      <c r="V374" s="115">
        <v>1</v>
      </c>
      <c r="W374" s="116">
        <f>(V374*$E374*$F374*$G374*$L374*$W$13)</f>
        <v>20902.2569</v>
      </c>
      <c r="X374" s="115">
        <v>2</v>
      </c>
      <c r="Y374" s="116">
        <f>(X374*$E374*$F374*$G374*$L374*$Y$13)</f>
        <v>47543.719999999994</v>
      </c>
      <c r="Z374" s="116"/>
      <c r="AA374" s="116"/>
      <c r="AB374" s="115"/>
      <c r="AC374" s="116">
        <f>(AB374*$E374*$F374*$G374*$L374*$AC$13)</f>
        <v>0</v>
      </c>
      <c r="AD374" s="115"/>
      <c r="AE374" s="116"/>
      <c r="AF374" s="115"/>
      <c r="AG374" s="116">
        <f>(AF374*$E374*$F374*$G374*$L374*$AG$13)</f>
        <v>0</v>
      </c>
      <c r="AH374" s="115"/>
      <c r="AI374" s="116"/>
      <c r="AJ374" s="115">
        <v>9</v>
      </c>
      <c r="AK374" s="116">
        <f>(AJ374*$E374*$F374*$G374*$L374*$AK$13)</f>
        <v>168101.00999999998</v>
      </c>
      <c r="AL374" s="115">
        <v>11</v>
      </c>
      <c r="AM374" s="116">
        <f>(AL374*$E374*$F374*$G374*$L374*$AM$13)</f>
        <v>205456.79</v>
      </c>
      <c r="AN374" s="115">
        <v>1</v>
      </c>
      <c r="AO374" s="115">
        <f>(AN374*$E374*$F374*$G374*$L374*$AO$13)</f>
        <v>18677.89</v>
      </c>
      <c r="AP374" s="115">
        <v>5</v>
      </c>
      <c r="AQ374" s="116">
        <f>(AP374*$E374*$F374*$G374*$M374*$AQ$13)</f>
        <v>112067.34</v>
      </c>
      <c r="AR374" s="123">
        <v>1</v>
      </c>
      <c r="AS374" s="116">
        <f>(AR374*$E374*$F374*$G374*$M374*$AS$13)</f>
        <v>28526.232</v>
      </c>
      <c r="AT374" s="115">
        <v>0</v>
      </c>
      <c r="AU374" s="122">
        <f>(AT374*$E374*$F374*$G374*$M374*$AU$13)</f>
        <v>0</v>
      </c>
      <c r="AV374" s="115"/>
      <c r="AW374" s="116">
        <f t="shared" si="1301"/>
        <v>0</v>
      </c>
      <c r="AX374" s="115"/>
      <c r="AY374" s="115">
        <f t="shared" si="1302"/>
        <v>0</v>
      </c>
      <c r="AZ374" s="115"/>
      <c r="BA374" s="116">
        <f t="shared" si="1303"/>
        <v>0</v>
      </c>
      <c r="BB374" s="115">
        <v>0</v>
      </c>
      <c r="BC374" s="116">
        <f>(BB374*$E374*$F374*$G374*$L374*$BC$13)</f>
        <v>0</v>
      </c>
      <c r="BD374" s="115">
        <v>0</v>
      </c>
      <c r="BE374" s="116">
        <f t="shared" si="1304"/>
        <v>0</v>
      </c>
      <c r="BF374" s="115">
        <v>0</v>
      </c>
      <c r="BG374" s="116">
        <f>(BF374*$E374*$F374*$G374*$L374*$BG$13)</f>
        <v>0</v>
      </c>
      <c r="BH374" s="115">
        <v>3</v>
      </c>
      <c r="BI374" s="116">
        <f>(BH374*$E374*$F374*$G374*$L374*$BI$13)</f>
        <v>61127.639999999992</v>
      </c>
      <c r="BJ374" s="115">
        <v>1</v>
      </c>
      <c r="BK374" s="116">
        <f>(BJ374*$E374*$F374*$G374*$M374*$BK$13)</f>
        <v>22413.468000000004</v>
      </c>
      <c r="BL374" s="115">
        <v>0</v>
      </c>
      <c r="BM374" s="116">
        <f>(BL374*$E374*$F374*$G374*$M374*$BM$13)</f>
        <v>0</v>
      </c>
      <c r="BN374" s="115">
        <v>0</v>
      </c>
      <c r="BO374" s="116">
        <f>(BN374*$E374*$F374*$G374*$M374*$BO$13)</f>
        <v>0</v>
      </c>
      <c r="BP374" s="115">
        <v>5</v>
      </c>
      <c r="BQ374" s="116">
        <f>(BP374*$E374*$F374*$G374*$M374*$BQ$13)</f>
        <v>101879.4</v>
      </c>
      <c r="BR374" s="115">
        <v>9</v>
      </c>
      <c r="BS374" s="116">
        <f>(BR374*$E374*$F374*$G374*$M374*$BS$13)</f>
        <v>165044.628</v>
      </c>
      <c r="BT374" s="115">
        <v>8</v>
      </c>
      <c r="BU374" s="116">
        <f>(BT374*$E374*$F374*$G374*$M374*$BU$13)</f>
        <v>195608.448</v>
      </c>
      <c r="BV374" s="115">
        <v>0</v>
      </c>
      <c r="BW374" s="124">
        <f>(BV374*$E374*$F374*$G374*$M374*$BW$13)</f>
        <v>0</v>
      </c>
      <c r="BX374" s="115">
        <v>0</v>
      </c>
      <c r="BY374" s="116">
        <f>(BX374*$E374*$F374*$G374*$L374*$BY$13)</f>
        <v>0</v>
      </c>
      <c r="BZ374" s="115">
        <v>0</v>
      </c>
      <c r="CA374" s="116">
        <f>(BZ374*$E374*$F374*$G374*$L374*$CA$13)</f>
        <v>0</v>
      </c>
      <c r="CB374" s="115">
        <v>0</v>
      </c>
      <c r="CC374" s="116">
        <f>(CB374*$E374*$F374*$G374*$L374*$CC$13)</f>
        <v>0</v>
      </c>
      <c r="CD374" s="115">
        <v>3</v>
      </c>
      <c r="CE374" s="116">
        <f>(CD374*$E374*$F374*$G374*$M374*$CE$13)</f>
        <v>61127.64</v>
      </c>
      <c r="CF374" s="115"/>
      <c r="CG374" s="116">
        <f t="shared" si="1305"/>
        <v>0</v>
      </c>
      <c r="CH374" s="115"/>
      <c r="CI374" s="116">
        <f>(CH374*$E374*$F374*$G374*$L374*$CI$13)</f>
        <v>0</v>
      </c>
      <c r="CJ374" s="115"/>
      <c r="CK374" s="116">
        <f>(CJ374*$E374*$F374*$G374*$L374*$CK$13)</f>
        <v>0</v>
      </c>
      <c r="CL374" s="115">
        <v>0</v>
      </c>
      <c r="CM374" s="116">
        <f>(CL374*$E374*$F374*$G374*$L374*$CM$13)</f>
        <v>0</v>
      </c>
      <c r="CN374" s="115">
        <v>0</v>
      </c>
      <c r="CO374" s="116">
        <f>(CN374*$E374*$F374*$G374*$L374*$CO$13)</f>
        <v>0</v>
      </c>
      <c r="CP374" s="115">
        <v>38</v>
      </c>
      <c r="CQ374" s="116">
        <f>(CP374*$E374*$F374*$G374*$L374*$CQ$13)</f>
        <v>645236.19999999995</v>
      </c>
      <c r="CR374" s="115">
        <v>3</v>
      </c>
      <c r="CS374" s="116">
        <f>(CR374*$E374*$F374*$G374*$M374*$CS$13)</f>
        <v>61127.64</v>
      </c>
      <c r="CT374" s="115">
        <v>0</v>
      </c>
      <c r="CU374" s="116">
        <f>(CT374*$E374*$F374*$G374*$M374*$CU$13)</f>
        <v>0</v>
      </c>
      <c r="CV374" s="115">
        <v>0</v>
      </c>
      <c r="CW374" s="116">
        <f>(CV374*$E374*$F374*$G374*$M374*$CW$13)</f>
        <v>0</v>
      </c>
      <c r="CX374" s="123"/>
      <c r="CY374" s="115">
        <f>(CX374*$E374*$F374*$G374*$M374*$CY$13)</f>
        <v>0</v>
      </c>
      <c r="CZ374" s="115">
        <v>0</v>
      </c>
      <c r="DA374" s="124">
        <f t="shared" si="1306"/>
        <v>0</v>
      </c>
      <c r="DB374" s="115">
        <v>0</v>
      </c>
      <c r="DC374" s="116">
        <f>(DB374*$E374*$F374*$G374*$M374*$DC$13)</f>
        <v>0</v>
      </c>
      <c r="DD374" s="125">
        <v>9</v>
      </c>
      <c r="DE374" s="115">
        <f>(DD374*$E374*$F374*$G374*$M374*$DE$13)</f>
        <v>183382.91999999998</v>
      </c>
      <c r="DF374" s="115">
        <v>10</v>
      </c>
      <c r="DG374" s="116">
        <f>(DF374*$E374*$F374*$G374*$M374*$DG$13)</f>
        <v>203758.8</v>
      </c>
      <c r="DH374" s="115"/>
      <c r="DI374" s="116">
        <f>(DH374*$E374*$F374*$G374*$N374*$DI$13)</f>
        <v>0</v>
      </c>
      <c r="DJ374" s="115">
        <v>3</v>
      </c>
      <c r="DK374" s="124">
        <f>(DJ374*$E374*$F374*$G374*$O374*$DK$13)</f>
        <v>74808.588000000003</v>
      </c>
      <c r="DL374" s="124"/>
      <c r="DM374" s="124"/>
      <c r="DN374" s="116">
        <f t="shared" si="1307"/>
        <v>134</v>
      </c>
      <c r="DO374" s="116">
        <f t="shared" si="1307"/>
        <v>2623168.9598999997</v>
      </c>
    </row>
    <row r="375" spans="1:119" s="37" customFormat="1" ht="30" customHeight="1" x14ac:dyDescent="0.25">
      <c r="A375" s="89"/>
      <c r="B375" s="109">
        <v>314</v>
      </c>
      <c r="C375" s="110" t="s">
        <v>835</v>
      </c>
      <c r="D375" s="152" t="s">
        <v>836</v>
      </c>
      <c r="E375" s="93">
        <v>24257</v>
      </c>
      <c r="F375" s="112">
        <v>0.37</v>
      </c>
      <c r="G375" s="131">
        <v>1</v>
      </c>
      <c r="H375" s="101"/>
      <c r="I375" s="101"/>
      <c r="J375" s="101"/>
      <c r="K375" s="65"/>
      <c r="L375" s="113">
        <v>1.4</v>
      </c>
      <c r="M375" s="113">
        <v>1.68</v>
      </c>
      <c r="N375" s="113">
        <v>2.23</v>
      </c>
      <c r="O375" s="114">
        <v>2.57</v>
      </c>
      <c r="P375" s="138">
        <v>37</v>
      </c>
      <c r="Q375" s="116">
        <f>(P375*$E375*$F375*$G375*$L375)</f>
        <v>464909.66200000001</v>
      </c>
      <c r="R375" s="194">
        <v>30</v>
      </c>
      <c r="S375" s="115">
        <f>(R375*$E375*$F375*$G375*$L375)</f>
        <v>376953.77999999997</v>
      </c>
      <c r="T375" s="115">
        <v>10</v>
      </c>
      <c r="U375" s="116">
        <f>(T375*$E375*$F375*$G375*$L375)</f>
        <v>125651.25999999998</v>
      </c>
      <c r="V375" s="115"/>
      <c r="W375" s="116">
        <f t="shared" ref="W375" si="1439">(V375*$E375*$F375*$G375*$L375)</f>
        <v>0</v>
      </c>
      <c r="X375" s="115">
        <v>0</v>
      </c>
      <c r="Y375" s="116">
        <f t="shared" ref="Y375" si="1440">(X375*$E375*$F375*$G375*$L375)</f>
        <v>0</v>
      </c>
      <c r="Z375" s="116"/>
      <c r="AA375" s="116"/>
      <c r="AB375" s="115"/>
      <c r="AC375" s="116">
        <f>(AB375*$E375*$F375*$G375*$L375)</f>
        <v>0</v>
      </c>
      <c r="AD375" s="115"/>
      <c r="AE375" s="116"/>
      <c r="AF375" s="115">
        <v>2</v>
      </c>
      <c r="AG375" s="116">
        <f t="shared" ref="AG375" si="1441">(AF375*$E375*$F375*$G375*$L375)</f>
        <v>25130.252</v>
      </c>
      <c r="AH375" s="115"/>
      <c r="AI375" s="116"/>
      <c r="AJ375" s="115">
        <v>37</v>
      </c>
      <c r="AK375" s="116">
        <f>(AJ375*$E375*$F375*$G375*$L375)</f>
        <v>464909.66200000001</v>
      </c>
      <c r="AL375" s="115">
        <v>0</v>
      </c>
      <c r="AM375" s="116">
        <f>(AL375*$E375*$F375*$G375*$L375)</f>
        <v>0</v>
      </c>
      <c r="AN375" s="115">
        <v>6</v>
      </c>
      <c r="AO375" s="115">
        <f>(AN375*$E375*$F375*$G375*$L375)</f>
        <v>75390.755999999994</v>
      </c>
      <c r="AP375" s="115">
        <v>65</v>
      </c>
      <c r="AQ375" s="116">
        <f>(AP375*$E375*$F375*$G375*$M375)</f>
        <v>980079.82799999998</v>
      </c>
      <c r="AR375" s="121"/>
      <c r="AS375" s="116">
        <f>(AR375*$E375*$F375*$G375*$M375)</f>
        <v>0</v>
      </c>
      <c r="AT375" s="115">
        <v>4</v>
      </c>
      <c r="AU375" s="122">
        <f t="shared" ref="AU375" si="1442">(AT375*$E375*$F375*$G375*$M375)</f>
        <v>60312.604800000001</v>
      </c>
      <c r="AV375" s="115"/>
      <c r="AW375" s="116">
        <f t="shared" si="1301"/>
        <v>0</v>
      </c>
      <c r="AX375" s="115">
        <v>0</v>
      </c>
      <c r="AY375" s="115">
        <f t="shared" si="1302"/>
        <v>0</v>
      </c>
      <c r="AZ375" s="115"/>
      <c r="BA375" s="116">
        <f t="shared" si="1303"/>
        <v>0</v>
      </c>
      <c r="BB375" s="115">
        <v>0</v>
      </c>
      <c r="BC375" s="116">
        <f>(BB375*$E375*$F375*$G375*$L375)</f>
        <v>0</v>
      </c>
      <c r="BD375" s="115">
        <v>0</v>
      </c>
      <c r="BE375" s="116">
        <f t="shared" si="1304"/>
        <v>0</v>
      </c>
      <c r="BF375" s="115">
        <v>0</v>
      </c>
      <c r="BG375" s="116"/>
      <c r="BH375" s="115">
        <v>0</v>
      </c>
      <c r="BI375" s="116">
        <f t="shared" ref="BI375" si="1443">(BH375*$E375*$F375*$G375*$L375)</f>
        <v>0</v>
      </c>
      <c r="BJ375" s="115">
        <v>0</v>
      </c>
      <c r="BK375" s="116">
        <f t="shared" ref="BK375" si="1444">(BJ375*$E375*$F375*$G375*$M375)</f>
        <v>0</v>
      </c>
      <c r="BL375" s="115">
        <v>0</v>
      </c>
      <c r="BM375" s="116">
        <f>(BL375*$E375*$F375*$G375*$M375)</f>
        <v>0</v>
      </c>
      <c r="BN375" s="115">
        <v>0</v>
      </c>
      <c r="BO375" s="116">
        <f>(BN375*$E375*$F375*$G375*$M375)</f>
        <v>0</v>
      </c>
      <c r="BP375" s="115">
        <v>21</v>
      </c>
      <c r="BQ375" s="116">
        <f t="shared" ref="BQ375" si="1445">(BP375*$E375*$F375*$G375*$M375)</f>
        <v>316641.17519999994</v>
      </c>
      <c r="BR375" s="115">
        <v>9</v>
      </c>
      <c r="BS375" s="116">
        <f t="shared" ref="BS375" si="1446">(BR375*$E375*$F375*$G375*$M375)</f>
        <v>135703.36079999999</v>
      </c>
      <c r="BT375" s="115">
        <v>8</v>
      </c>
      <c r="BU375" s="116">
        <f t="shared" ref="BU375" si="1447">(BT375*$E375*$F375*$G375*$M375)</f>
        <v>120625.2096</v>
      </c>
      <c r="BV375" s="115">
        <v>4</v>
      </c>
      <c r="BW375" s="124">
        <f t="shared" ref="BW375" si="1448">(BV375*$E375*$F375*$G375*$M375)</f>
        <v>60312.604800000001</v>
      </c>
      <c r="BX375" s="115">
        <v>0</v>
      </c>
      <c r="BY375" s="116">
        <f t="shared" ref="BY375" si="1449">(BX375*$E375*$F375*$G375*$L375)</f>
        <v>0</v>
      </c>
      <c r="BZ375" s="115">
        <v>0</v>
      </c>
      <c r="CA375" s="116">
        <f t="shared" ref="CA375" si="1450">(BZ375*$E375*$F375*$G375*$L375)</f>
        <v>0</v>
      </c>
      <c r="CB375" s="115">
        <v>0</v>
      </c>
      <c r="CC375" s="116">
        <f t="shared" ref="CC375" si="1451">(CB375*$E375*$F375*$G375*$L375)</f>
        <v>0</v>
      </c>
      <c r="CD375" s="115">
        <v>5</v>
      </c>
      <c r="CE375" s="116">
        <f t="shared" ref="CE375" si="1452">(CD375*$E375*$F375*$G375*$M375)</f>
        <v>75390.755999999994</v>
      </c>
      <c r="CF375" s="115"/>
      <c r="CG375" s="116">
        <f t="shared" si="1305"/>
        <v>0</v>
      </c>
      <c r="CH375" s="115"/>
      <c r="CI375" s="116">
        <f t="shared" ref="CI375" si="1453">(CH375*$E375*$F375*$G375*$L375)</f>
        <v>0</v>
      </c>
      <c r="CJ375" s="115"/>
      <c r="CK375" s="116">
        <f t="shared" ref="CK375" si="1454">(CJ375*$E375*$F375*$G375*$L375)</f>
        <v>0</v>
      </c>
      <c r="CL375" s="115">
        <v>0</v>
      </c>
      <c r="CM375" s="116">
        <f t="shared" ref="CM375" si="1455">(CL375*$E375*$F375*$G375*$L375)</f>
        <v>0</v>
      </c>
      <c r="CN375" s="115">
        <v>8</v>
      </c>
      <c r="CO375" s="116">
        <f t="shared" ref="CO375" si="1456">(CN375*$E375*$F375*$G375*$L375)</f>
        <v>100521.008</v>
      </c>
      <c r="CP375" s="115">
        <v>38</v>
      </c>
      <c r="CQ375" s="116">
        <f t="shared" ref="CQ375" si="1457">(CP375*$E375*$F375*$G375*$L375)</f>
        <v>477474.78799999994</v>
      </c>
      <c r="CR375" s="115">
        <v>27</v>
      </c>
      <c r="CS375" s="116">
        <f t="shared" ref="CS375" si="1458">(CR375*$E375*$F375*$G375*$M375)</f>
        <v>407110.08239999996</v>
      </c>
      <c r="CT375" s="115">
        <v>5</v>
      </c>
      <c r="CU375" s="116">
        <f t="shared" ref="CU375" si="1459">(CT375*$E375*$F375*$G375*$M375)</f>
        <v>75390.755999999994</v>
      </c>
      <c r="CV375" s="115">
        <v>0</v>
      </c>
      <c r="CW375" s="116">
        <f t="shared" ref="CW375" si="1460">(CV375*$E375*$F375*$G375*$M375)</f>
        <v>0</v>
      </c>
      <c r="CX375" s="123">
        <v>0</v>
      </c>
      <c r="CY375" s="115">
        <f>(CX375*$E375*$F375*$G375*$M375)</f>
        <v>0</v>
      </c>
      <c r="CZ375" s="115">
        <v>0</v>
      </c>
      <c r="DA375" s="124">
        <f t="shared" si="1306"/>
        <v>0</v>
      </c>
      <c r="DB375" s="115"/>
      <c r="DC375" s="116"/>
      <c r="DD375" s="125">
        <v>25</v>
      </c>
      <c r="DE375" s="115">
        <f t="shared" ref="DE375" si="1461">(DD375*$E375*$F375*$G375*$M375)</f>
        <v>376953.77999999997</v>
      </c>
      <c r="DF375" s="115">
        <v>14</v>
      </c>
      <c r="DG375" s="116">
        <f t="shared" ref="DG375" si="1462">(DF375*$E375*$F375*$G375*$M375)</f>
        <v>211094.11679999999</v>
      </c>
      <c r="DH375" s="115">
        <v>15</v>
      </c>
      <c r="DI375" s="116">
        <f t="shared" ref="DI375" si="1463">(DH375*$E375*$F375*$G375*$N375)</f>
        <v>300216.76050000003</v>
      </c>
      <c r="DJ375" s="115">
        <v>8</v>
      </c>
      <c r="DK375" s="124">
        <f t="shared" ref="DK375" si="1464">(DJ375*$E375*$F375*$G375*$O375)</f>
        <v>184527.8504</v>
      </c>
      <c r="DL375" s="124"/>
      <c r="DM375" s="124"/>
      <c r="DN375" s="116">
        <f t="shared" si="1307"/>
        <v>378</v>
      </c>
      <c r="DO375" s="116">
        <f t="shared" si="1307"/>
        <v>5415300.0532999998</v>
      </c>
    </row>
    <row r="376" spans="1:119" s="37" customFormat="1" ht="36" customHeight="1" x14ac:dyDescent="0.25">
      <c r="A376" s="89"/>
      <c r="B376" s="109">
        <v>315</v>
      </c>
      <c r="C376" s="110" t="s">
        <v>837</v>
      </c>
      <c r="D376" s="152" t="s">
        <v>838</v>
      </c>
      <c r="E376" s="93">
        <v>24257</v>
      </c>
      <c r="F376" s="112">
        <v>1.19</v>
      </c>
      <c r="G376" s="131">
        <v>1</v>
      </c>
      <c r="H376" s="101"/>
      <c r="I376" s="101"/>
      <c r="J376" s="101"/>
      <c r="K376" s="65"/>
      <c r="L376" s="113">
        <v>1.4</v>
      </c>
      <c r="M376" s="113">
        <v>1.68</v>
      </c>
      <c r="N376" s="113">
        <v>2.23</v>
      </c>
      <c r="O376" s="114">
        <v>2.57</v>
      </c>
      <c r="P376" s="115">
        <v>1</v>
      </c>
      <c r="Q376" s="116">
        <f t="shared" si="1300"/>
        <v>44453.378199999999</v>
      </c>
      <c r="R376" s="194">
        <v>2</v>
      </c>
      <c r="S376" s="115">
        <f>(R376*$E376*$F376*$G376*$L376*$S$13)</f>
        <v>88906.756399999998</v>
      </c>
      <c r="T376" s="115">
        <v>10</v>
      </c>
      <c r="U376" s="116">
        <f>(T376*$E376*$F376*$G376*$L376*$U$13)</f>
        <v>497473.71421999997</v>
      </c>
      <c r="V376" s="115"/>
      <c r="W376" s="116">
        <f>(V376*$E376*$F376*$G376*$L376*$W$13)</f>
        <v>0</v>
      </c>
      <c r="X376" s="115">
        <v>50</v>
      </c>
      <c r="Y376" s="116">
        <f>(X376*$E376*$F376*$G376*$L376*$Y$13)</f>
        <v>2828851.34</v>
      </c>
      <c r="Z376" s="116"/>
      <c r="AA376" s="116"/>
      <c r="AB376" s="115"/>
      <c r="AC376" s="116">
        <f>(AB376*$E376*$F376*$G376*$L376*$AC$13)</f>
        <v>0</v>
      </c>
      <c r="AD376" s="115"/>
      <c r="AE376" s="116"/>
      <c r="AF376" s="115">
        <v>3</v>
      </c>
      <c r="AG376" s="116">
        <f>(AF376*$E376*$F376*$G376*$L376*$AG$13)</f>
        <v>133360.13459999999</v>
      </c>
      <c r="AH376" s="115"/>
      <c r="AI376" s="116"/>
      <c r="AJ376" s="115">
        <v>0</v>
      </c>
      <c r="AK376" s="116">
        <f>(AJ376*$E376*$F376*$G376*$L376*$AK$13)</f>
        <v>0</v>
      </c>
      <c r="AL376" s="115">
        <v>0</v>
      </c>
      <c r="AM376" s="116">
        <f>(AL376*$E376*$F376*$G376*$L376*$AM$13)</f>
        <v>0</v>
      </c>
      <c r="AN376" s="115">
        <v>8</v>
      </c>
      <c r="AO376" s="115">
        <f>(AN376*$E376*$F376*$G376*$L376*$AO$13)</f>
        <v>355627.02559999999</v>
      </c>
      <c r="AP376" s="115">
        <v>0</v>
      </c>
      <c r="AQ376" s="116">
        <f>(AP376*$E376*$F376*$G376*$M376*$AQ$13)</f>
        <v>0</v>
      </c>
      <c r="AR376" s="123">
        <v>110</v>
      </c>
      <c r="AS376" s="116">
        <f>(AR376*$E376*$F376*$G376*$M376*$AS$13)</f>
        <v>7468167.5375999985</v>
      </c>
      <c r="AT376" s="115">
        <v>0</v>
      </c>
      <c r="AU376" s="122">
        <f>(AT376*$E376*$F376*$G376*$M376*$AU$13)</f>
        <v>0</v>
      </c>
      <c r="AV376" s="115"/>
      <c r="AW376" s="116">
        <f t="shared" si="1301"/>
        <v>0</v>
      </c>
      <c r="AX376" s="115"/>
      <c r="AY376" s="115">
        <f t="shared" si="1302"/>
        <v>0</v>
      </c>
      <c r="AZ376" s="115"/>
      <c r="BA376" s="116">
        <f t="shared" si="1303"/>
        <v>0</v>
      </c>
      <c r="BB376" s="115">
        <v>0</v>
      </c>
      <c r="BC376" s="116">
        <f>(BB376*$E376*$F376*$G376*$L376*$BC$13)</f>
        <v>0</v>
      </c>
      <c r="BD376" s="115">
        <v>0</v>
      </c>
      <c r="BE376" s="116">
        <f t="shared" si="1304"/>
        <v>0</v>
      </c>
      <c r="BF376" s="115">
        <v>0</v>
      </c>
      <c r="BG376" s="116">
        <f>(BF376*$E376*$F376*$G376*$L376*$BG$13)</f>
        <v>0</v>
      </c>
      <c r="BH376" s="115">
        <v>0</v>
      </c>
      <c r="BI376" s="116">
        <f>(BH376*$E376*$F376*$G376*$L376*$BI$13)</f>
        <v>0</v>
      </c>
      <c r="BJ376" s="115">
        <v>0</v>
      </c>
      <c r="BK376" s="116">
        <f>(BJ376*$E376*$F376*$G376*$M376*$BK$13)</f>
        <v>0</v>
      </c>
      <c r="BL376" s="115">
        <v>0</v>
      </c>
      <c r="BM376" s="116">
        <f>(BL376*$E376*$F376*$G376*$M376*$BM$13)</f>
        <v>0</v>
      </c>
      <c r="BN376" s="115">
        <v>0</v>
      </c>
      <c r="BO376" s="116">
        <f>(BN376*$E376*$F376*$G376*$M376*$BO$13)</f>
        <v>0</v>
      </c>
      <c r="BP376" s="115">
        <v>0</v>
      </c>
      <c r="BQ376" s="116">
        <f>(BP376*$E376*$F376*$G376*$M376*$BQ$13)</f>
        <v>0</v>
      </c>
      <c r="BR376" s="115"/>
      <c r="BS376" s="116">
        <f>(BR376*$E376*$F376*$G376*$M376*$BS$13)</f>
        <v>0</v>
      </c>
      <c r="BT376" s="115">
        <v>0</v>
      </c>
      <c r="BU376" s="116">
        <f>(BT376*$E376*$F376*$G376*$M376*$BU$13)</f>
        <v>0</v>
      </c>
      <c r="BV376" s="115">
        <v>4</v>
      </c>
      <c r="BW376" s="124">
        <f>(BV376*$E376*$F376*$G376*$M376*$BW$13)</f>
        <v>232774.05311999997</v>
      </c>
      <c r="BX376" s="115">
        <v>0</v>
      </c>
      <c r="BY376" s="116">
        <f>(BX376*$E376*$F376*$G376*$L376*$BY$13)</f>
        <v>0</v>
      </c>
      <c r="BZ376" s="115">
        <v>0</v>
      </c>
      <c r="CA376" s="116">
        <f>(BZ376*$E376*$F376*$G376*$L376*$CA$13)</f>
        <v>0</v>
      </c>
      <c r="CB376" s="115">
        <v>19</v>
      </c>
      <c r="CC376" s="116">
        <f>(CB376*$E376*$F376*$G376*$L376*$CC$13)</f>
        <v>767831.07799999998</v>
      </c>
      <c r="CD376" s="115">
        <v>0</v>
      </c>
      <c r="CE376" s="116">
        <f>(CD376*$E376*$F376*$G376*$M376*$CE$13)</f>
        <v>0</v>
      </c>
      <c r="CF376" s="115">
        <v>0</v>
      </c>
      <c r="CG376" s="116">
        <f t="shared" si="1305"/>
        <v>0</v>
      </c>
      <c r="CH376" s="115"/>
      <c r="CI376" s="116">
        <f>(CH376*$E376*$F376*$G376*$L376*$CI$13)</f>
        <v>0</v>
      </c>
      <c r="CJ376" s="115"/>
      <c r="CK376" s="116">
        <f>(CJ376*$E376*$F376*$G376*$L376*$CK$13)</f>
        <v>0</v>
      </c>
      <c r="CL376" s="115">
        <v>0</v>
      </c>
      <c r="CM376" s="116">
        <f>(CL376*$E376*$F376*$G376*$L376*$CM$13)</f>
        <v>0</v>
      </c>
      <c r="CN376" s="115">
        <v>1</v>
      </c>
      <c r="CO376" s="116">
        <f>(CN376*$E376*$F376*$G376*$L376*$CO$13)</f>
        <v>36370.945800000001</v>
      </c>
      <c r="CP376" s="115">
        <v>0</v>
      </c>
      <c r="CQ376" s="116">
        <f>(CP376*$E376*$F376*$G376*$L376*$CQ$13)</f>
        <v>0</v>
      </c>
      <c r="CR376" s="115">
        <v>2</v>
      </c>
      <c r="CS376" s="116">
        <f>(CR376*$E376*$F376*$G376*$M376*$CS$13)</f>
        <v>96989.188799999989</v>
      </c>
      <c r="CT376" s="115">
        <v>0</v>
      </c>
      <c r="CU376" s="116">
        <f>(CT376*$E376*$F376*$G376*$M376*$CU$13)</f>
        <v>0</v>
      </c>
      <c r="CV376" s="115">
        <v>0</v>
      </c>
      <c r="CW376" s="116">
        <f>(CV376*$E376*$F376*$G376*$M376*$CW$13)</f>
        <v>0</v>
      </c>
      <c r="CX376" s="123"/>
      <c r="CY376" s="115">
        <f>(CX376*$E376*$F376*$G376*$M376*$CY$13)</f>
        <v>0</v>
      </c>
      <c r="CZ376" s="115">
        <v>0</v>
      </c>
      <c r="DA376" s="124">
        <f t="shared" si="1306"/>
        <v>0</v>
      </c>
      <c r="DB376" s="115">
        <v>0</v>
      </c>
      <c r="DC376" s="116">
        <f>(DB376*$E376*$F376*$G376*$M376*$DC$13)</f>
        <v>0</v>
      </c>
      <c r="DD376" s="125"/>
      <c r="DE376" s="115">
        <f>(DD376*$E376*$F376*$G376*$M376*$DE$13)</f>
        <v>0</v>
      </c>
      <c r="DF376" s="115">
        <v>0</v>
      </c>
      <c r="DG376" s="116">
        <f>(DF376*$E376*$F376*$G376*$M376*$DG$13)</f>
        <v>0</v>
      </c>
      <c r="DH376" s="115"/>
      <c r="DI376" s="116">
        <f>(DH376*$E376*$F376*$G376*$N376*$DI$13)</f>
        <v>0</v>
      </c>
      <c r="DJ376" s="115">
        <v>1</v>
      </c>
      <c r="DK376" s="124">
        <f>(DJ376*$E376*$F376*$G376*$O376*$DK$13)</f>
        <v>59348.146479999996</v>
      </c>
      <c r="DL376" s="124"/>
      <c r="DM376" s="124"/>
      <c r="DN376" s="116">
        <f t="shared" si="1307"/>
        <v>211</v>
      </c>
      <c r="DO376" s="116">
        <f t="shared" si="1307"/>
        <v>12610153.298819998</v>
      </c>
    </row>
    <row r="377" spans="1:119" s="37" customFormat="1" ht="15.75" customHeight="1" x14ac:dyDescent="0.25">
      <c r="A377" s="102">
        <v>32</v>
      </c>
      <c r="B377" s="134"/>
      <c r="C377" s="135"/>
      <c r="D377" s="153" t="s">
        <v>839</v>
      </c>
      <c r="E377" s="103">
        <v>24257</v>
      </c>
      <c r="F377" s="136">
        <v>1.2</v>
      </c>
      <c r="G377" s="104"/>
      <c r="H377" s="101"/>
      <c r="I377" s="101"/>
      <c r="J377" s="101"/>
      <c r="K377" s="105"/>
      <c r="L377" s="106">
        <v>1.4</v>
      </c>
      <c r="M377" s="106">
        <v>1.68</v>
      </c>
      <c r="N377" s="106">
        <v>2.23</v>
      </c>
      <c r="O377" s="107">
        <v>2.57</v>
      </c>
      <c r="P377" s="100">
        <f>SUM(P378:P396)</f>
        <v>999</v>
      </c>
      <c r="Q377" s="100">
        <f t="shared" ref="Q377:CB377" si="1465">SUM(Q378:Q396)</f>
        <v>56730470.760319993</v>
      </c>
      <c r="R377" s="100">
        <f t="shared" si="1465"/>
        <v>463</v>
      </c>
      <c r="S377" s="100">
        <f t="shared" si="1465"/>
        <v>23994806.086999997</v>
      </c>
      <c r="T377" s="100">
        <f t="shared" si="1465"/>
        <v>365</v>
      </c>
      <c r="U377" s="100">
        <f t="shared" si="1465"/>
        <v>18385207.124102</v>
      </c>
      <c r="V377" s="100">
        <f t="shared" si="1465"/>
        <v>60</v>
      </c>
      <c r="W377" s="100">
        <f t="shared" si="1465"/>
        <v>3213818.6140059996</v>
      </c>
      <c r="X377" s="100">
        <f t="shared" si="1465"/>
        <v>102</v>
      </c>
      <c r="Y377" s="100">
        <f t="shared" si="1465"/>
        <v>7296534.708399999</v>
      </c>
      <c r="Z377" s="100"/>
      <c r="AA377" s="100"/>
      <c r="AB377" s="100">
        <f t="shared" si="1465"/>
        <v>0</v>
      </c>
      <c r="AC377" s="100">
        <f t="shared" si="1465"/>
        <v>0</v>
      </c>
      <c r="AD377" s="100">
        <f t="shared" si="1465"/>
        <v>0</v>
      </c>
      <c r="AE377" s="100">
        <f t="shared" si="1465"/>
        <v>0</v>
      </c>
      <c r="AF377" s="100">
        <f t="shared" si="1465"/>
        <v>341</v>
      </c>
      <c r="AG377" s="100">
        <f t="shared" si="1465"/>
        <v>17192216.669599999</v>
      </c>
      <c r="AH377" s="100">
        <f t="shared" si="1465"/>
        <v>0</v>
      </c>
      <c r="AI377" s="100">
        <f t="shared" si="1465"/>
        <v>0</v>
      </c>
      <c r="AJ377" s="100">
        <f t="shared" si="1465"/>
        <v>0</v>
      </c>
      <c r="AK377" s="100">
        <f t="shared" si="1465"/>
        <v>0</v>
      </c>
      <c r="AL377" s="100">
        <f t="shared" si="1465"/>
        <v>612</v>
      </c>
      <c r="AM377" s="100">
        <f t="shared" si="1465"/>
        <v>34563455.820880003</v>
      </c>
      <c r="AN377" s="100">
        <f t="shared" si="1465"/>
        <v>790</v>
      </c>
      <c r="AO377" s="100">
        <f t="shared" si="1465"/>
        <v>38109477.009239994</v>
      </c>
      <c r="AP377" s="100">
        <f t="shared" si="1465"/>
        <v>570</v>
      </c>
      <c r="AQ377" s="100">
        <f t="shared" si="1465"/>
        <v>29280530.776895996</v>
      </c>
      <c r="AR377" s="100">
        <f t="shared" si="1465"/>
        <v>51</v>
      </c>
      <c r="AS377" s="100">
        <f t="shared" si="1465"/>
        <v>4694195.2343999986</v>
      </c>
      <c r="AT377" s="100">
        <f t="shared" si="1465"/>
        <v>80</v>
      </c>
      <c r="AU377" s="100">
        <f t="shared" si="1465"/>
        <v>4353429.0172800003</v>
      </c>
      <c r="AV377" s="100">
        <f t="shared" si="1465"/>
        <v>0</v>
      </c>
      <c r="AW377" s="100">
        <f t="shared" si="1465"/>
        <v>0</v>
      </c>
      <c r="AX377" s="100">
        <f t="shared" si="1465"/>
        <v>0</v>
      </c>
      <c r="AY377" s="100">
        <f t="shared" si="1465"/>
        <v>0</v>
      </c>
      <c r="AZ377" s="100">
        <f t="shared" si="1465"/>
        <v>0</v>
      </c>
      <c r="BA377" s="100">
        <f t="shared" si="1465"/>
        <v>0</v>
      </c>
      <c r="BB377" s="100">
        <f t="shared" si="1465"/>
        <v>0</v>
      </c>
      <c r="BC377" s="100">
        <f t="shared" si="1465"/>
        <v>0</v>
      </c>
      <c r="BD377" s="100">
        <f t="shared" si="1465"/>
        <v>0</v>
      </c>
      <c r="BE377" s="100">
        <f t="shared" si="1465"/>
        <v>0</v>
      </c>
      <c r="BF377" s="100">
        <f t="shared" si="1465"/>
        <v>0</v>
      </c>
      <c r="BG377" s="100">
        <f t="shared" si="1465"/>
        <v>0</v>
      </c>
      <c r="BH377" s="100">
        <f t="shared" si="1465"/>
        <v>98</v>
      </c>
      <c r="BI377" s="100">
        <f t="shared" si="1465"/>
        <v>4469924.7152000004</v>
      </c>
      <c r="BJ377" s="100">
        <f t="shared" si="1465"/>
        <v>75</v>
      </c>
      <c r="BK377" s="100">
        <f t="shared" si="1465"/>
        <v>3365916.0682559996</v>
      </c>
      <c r="BL377" s="100">
        <f t="shared" si="1465"/>
        <v>0</v>
      </c>
      <c r="BM377" s="100">
        <f t="shared" si="1465"/>
        <v>0</v>
      </c>
      <c r="BN377" s="100">
        <f t="shared" si="1465"/>
        <v>0</v>
      </c>
      <c r="BO377" s="100">
        <f t="shared" si="1465"/>
        <v>0</v>
      </c>
      <c r="BP377" s="100">
        <f t="shared" si="1465"/>
        <v>84</v>
      </c>
      <c r="BQ377" s="100">
        <f t="shared" si="1465"/>
        <v>3643207.344</v>
      </c>
      <c r="BR377" s="100">
        <f t="shared" si="1465"/>
        <v>0</v>
      </c>
      <c r="BS377" s="100">
        <f t="shared" si="1465"/>
        <v>0</v>
      </c>
      <c r="BT377" s="100">
        <f t="shared" si="1465"/>
        <v>34</v>
      </c>
      <c r="BU377" s="100">
        <f t="shared" si="1465"/>
        <v>1482141.5111999998</v>
      </c>
      <c r="BV377" s="100">
        <f t="shared" si="1465"/>
        <v>80</v>
      </c>
      <c r="BW377" s="100">
        <f t="shared" si="1465"/>
        <v>4260841.0185599979</v>
      </c>
      <c r="BX377" s="100">
        <f t="shared" si="1465"/>
        <v>0</v>
      </c>
      <c r="BY377" s="100">
        <f t="shared" si="1465"/>
        <v>0</v>
      </c>
      <c r="BZ377" s="100">
        <f t="shared" si="1465"/>
        <v>0</v>
      </c>
      <c r="CA377" s="100">
        <f t="shared" si="1465"/>
        <v>0</v>
      </c>
      <c r="CB377" s="100">
        <f t="shared" si="1465"/>
        <v>226</v>
      </c>
      <c r="CC377" s="100">
        <f t="shared" ref="CC377:DO377" si="1466">SUM(CC378:CC396)</f>
        <v>12793335.855999999</v>
      </c>
      <c r="CD377" s="100">
        <f t="shared" si="1466"/>
        <v>44</v>
      </c>
      <c r="CE377" s="100">
        <f t="shared" si="1466"/>
        <v>2075079.6191999998</v>
      </c>
      <c r="CF377" s="100">
        <f t="shared" si="1466"/>
        <v>0</v>
      </c>
      <c r="CG377" s="100">
        <f t="shared" si="1466"/>
        <v>0</v>
      </c>
      <c r="CH377" s="100">
        <f t="shared" si="1466"/>
        <v>0</v>
      </c>
      <c r="CI377" s="100">
        <f t="shared" si="1466"/>
        <v>0</v>
      </c>
      <c r="CJ377" s="100">
        <f t="shared" si="1466"/>
        <v>55</v>
      </c>
      <c r="CK377" s="100">
        <f t="shared" si="1466"/>
        <v>1606298.54</v>
      </c>
      <c r="CL377" s="100">
        <f t="shared" si="1466"/>
        <v>46</v>
      </c>
      <c r="CM377" s="100">
        <f t="shared" si="1466"/>
        <v>1323753.0039999997</v>
      </c>
      <c r="CN377" s="100">
        <f t="shared" si="1466"/>
        <v>122</v>
      </c>
      <c r="CO377" s="100">
        <f t="shared" si="1466"/>
        <v>6831217.5287999986</v>
      </c>
      <c r="CP377" s="100">
        <f t="shared" si="1466"/>
        <v>37</v>
      </c>
      <c r="CQ377" s="100">
        <f t="shared" si="1466"/>
        <v>1276888.4799999997</v>
      </c>
      <c r="CR377" s="100">
        <f t="shared" si="1466"/>
        <v>200</v>
      </c>
      <c r="CS377" s="100">
        <f t="shared" si="1466"/>
        <v>10315003.987680001</v>
      </c>
      <c r="CT377" s="100">
        <f t="shared" si="1466"/>
        <v>43</v>
      </c>
      <c r="CU377" s="100">
        <f t="shared" si="1466"/>
        <v>1556717.2319999998</v>
      </c>
      <c r="CV377" s="100">
        <f t="shared" si="1466"/>
        <v>0</v>
      </c>
      <c r="CW377" s="100">
        <f t="shared" si="1466"/>
        <v>0</v>
      </c>
      <c r="CX377" s="100">
        <f t="shared" si="1466"/>
        <v>0</v>
      </c>
      <c r="CY377" s="100">
        <f t="shared" si="1466"/>
        <v>0</v>
      </c>
      <c r="CZ377" s="100">
        <f t="shared" si="1466"/>
        <v>0</v>
      </c>
      <c r="DA377" s="100">
        <f t="shared" si="1466"/>
        <v>0</v>
      </c>
      <c r="DB377" s="100">
        <f t="shared" si="1466"/>
        <v>0</v>
      </c>
      <c r="DC377" s="100">
        <f t="shared" si="1466"/>
        <v>0</v>
      </c>
      <c r="DD377" s="100">
        <f t="shared" si="1466"/>
        <v>1</v>
      </c>
      <c r="DE377" s="100">
        <f t="shared" si="1466"/>
        <v>35046.513599999998</v>
      </c>
      <c r="DF377" s="100">
        <f t="shared" si="1466"/>
        <v>18</v>
      </c>
      <c r="DG377" s="100">
        <f t="shared" si="1466"/>
        <v>580712.57999999996</v>
      </c>
      <c r="DH377" s="100">
        <f t="shared" si="1466"/>
        <v>3</v>
      </c>
      <c r="DI377" s="100">
        <f t="shared" si="1466"/>
        <v>132528.1195</v>
      </c>
      <c r="DJ377" s="100">
        <f t="shared" si="1466"/>
        <v>5</v>
      </c>
      <c r="DK377" s="100">
        <f t="shared" si="1466"/>
        <v>394789.85507199995</v>
      </c>
      <c r="DL377" s="100">
        <f t="shared" si="1466"/>
        <v>0</v>
      </c>
      <c r="DM377" s="100">
        <f t="shared" si="1466"/>
        <v>0</v>
      </c>
      <c r="DN377" s="100">
        <f t="shared" si="1466"/>
        <v>5604</v>
      </c>
      <c r="DO377" s="100">
        <f t="shared" si="1466"/>
        <v>293957543.795192</v>
      </c>
    </row>
    <row r="378" spans="1:119" s="37" customFormat="1" ht="30" customHeight="1" x14ac:dyDescent="0.25">
      <c r="A378" s="89"/>
      <c r="B378" s="109">
        <v>316</v>
      </c>
      <c r="C378" s="154" t="s">
        <v>840</v>
      </c>
      <c r="D378" s="152" t="s">
        <v>841</v>
      </c>
      <c r="E378" s="93">
        <v>24257</v>
      </c>
      <c r="F378" s="112">
        <v>1.1499999999999999</v>
      </c>
      <c r="G378" s="131">
        <v>1</v>
      </c>
      <c r="H378" s="101"/>
      <c r="I378" s="101"/>
      <c r="J378" s="101"/>
      <c r="K378" s="65"/>
      <c r="L378" s="113">
        <v>1.4</v>
      </c>
      <c r="M378" s="113">
        <v>1.68</v>
      </c>
      <c r="N378" s="113">
        <v>2.23</v>
      </c>
      <c r="O378" s="114">
        <v>2.57</v>
      </c>
      <c r="P378" s="138">
        <v>27</v>
      </c>
      <c r="Q378" s="116">
        <f t="shared" ref="Q378:Q396" si="1467">(P378*$E378*$F378*$G378*$L378*$Q$13)</f>
        <v>1159896.9689999998</v>
      </c>
      <c r="R378" s="194">
        <v>38</v>
      </c>
      <c r="S378" s="115">
        <f>(R378*$E378*$F378*$G378*$L378*$S$13)</f>
        <v>1632447.5859999999</v>
      </c>
      <c r="T378" s="115">
        <v>1</v>
      </c>
      <c r="U378" s="116">
        <f>(T378*$E378*$F378*$G378*$L378*$U$13)</f>
        <v>48075.190869999999</v>
      </c>
      <c r="V378" s="115">
        <v>0</v>
      </c>
      <c r="W378" s="116">
        <f>(V378*$E378*$F378*$G378*$L378*$W$13)</f>
        <v>0</v>
      </c>
      <c r="X378" s="115"/>
      <c r="Y378" s="116">
        <f>(X378*$E378*$F378*$G378*$L378*$Y$13)</f>
        <v>0</v>
      </c>
      <c r="Z378" s="116"/>
      <c r="AA378" s="116"/>
      <c r="AB378" s="115"/>
      <c r="AC378" s="116">
        <f>(AB378*$E378*$F378*$G378*$L378*$AC$13)</f>
        <v>0</v>
      </c>
      <c r="AD378" s="115"/>
      <c r="AE378" s="116"/>
      <c r="AF378" s="115">
        <v>5</v>
      </c>
      <c r="AG378" s="116">
        <f>(AF378*$E378*$F378*$G378*$L378*$AG$13)</f>
        <v>214795.73499999999</v>
      </c>
      <c r="AH378" s="115"/>
      <c r="AI378" s="116"/>
      <c r="AJ378" s="117"/>
      <c r="AK378" s="116">
        <f>(AJ378*$E378*$F378*$G378*$L378*$AK$13)</f>
        <v>0</v>
      </c>
      <c r="AL378" s="115">
        <v>33</v>
      </c>
      <c r="AM378" s="116">
        <f>(AL378*$E378*$F378*$G378*$L378*$AM$13)</f>
        <v>1417651.8509999998</v>
      </c>
      <c r="AN378" s="115">
        <v>65</v>
      </c>
      <c r="AO378" s="115">
        <f>(AN378*$E378*$F378*$G378*$L378*$AO$13)</f>
        <v>2792344.5549999997</v>
      </c>
      <c r="AP378" s="115">
        <v>50</v>
      </c>
      <c r="AQ378" s="116">
        <f>(AP378*$E378*$F378*$G378*$M378*$AQ$13)</f>
        <v>2577548.8199999998</v>
      </c>
      <c r="AR378" s="121">
        <v>0</v>
      </c>
      <c r="AS378" s="116">
        <f>(AR378*$E378*$F378*$G378*$M378*$AS$13)</f>
        <v>0</v>
      </c>
      <c r="AT378" s="115">
        <v>2</v>
      </c>
      <c r="AU378" s="122">
        <f>(AT378*$E378*$F378*$G378*$M378*$AU$13)</f>
        <v>103101.9528</v>
      </c>
      <c r="AV378" s="115"/>
      <c r="AW378" s="116">
        <f t="shared" ref="AW378:AW395" si="1468">(AV378*$E378*$F378*$G378*$L378*$AW$13)</f>
        <v>0</v>
      </c>
      <c r="AX378" s="115"/>
      <c r="AY378" s="115">
        <f t="shared" ref="AY378:AY396" si="1469">(AX378*$E378*$F378*$G378*$L378*$AY$13)</f>
        <v>0</v>
      </c>
      <c r="AZ378" s="115"/>
      <c r="BA378" s="116">
        <f t="shared" ref="BA378:BA395" si="1470">(AZ378*$E378*$F378*$G378*$L378*$BA$13)</f>
        <v>0</v>
      </c>
      <c r="BB378" s="115">
        <v>0</v>
      </c>
      <c r="BC378" s="116">
        <f>(BB378*$E378*$F378*$G378*$L378*$BC$13)</f>
        <v>0</v>
      </c>
      <c r="BD378" s="115">
        <v>0</v>
      </c>
      <c r="BE378" s="116">
        <f t="shared" ref="BE378:BE395" si="1471">(BD378*$E378*$F378*$G378*$L378*$BE$13)</f>
        <v>0</v>
      </c>
      <c r="BF378" s="115">
        <v>0</v>
      </c>
      <c r="BG378" s="116">
        <f>(BF378*$E378*$F378*$G378*$L378*$BG$13)</f>
        <v>0</v>
      </c>
      <c r="BH378" s="115">
        <v>12</v>
      </c>
      <c r="BI378" s="116">
        <f>(BH378*$E378*$F378*$G378*$L378*$BI$13)</f>
        <v>562374.28799999994</v>
      </c>
      <c r="BJ378" s="115">
        <v>5</v>
      </c>
      <c r="BK378" s="116">
        <f>(BJ378*$E378*$F378*$G378*$M378*$BK$13)</f>
        <v>257754.88200000001</v>
      </c>
      <c r="BL378" s="115">
        <v>0</v>
      </c>
      <c r="BM378" s="116">
        <f>(BL378*$E378*$F378*$G378*$M378*$BM$13)</f>
        <v>0</v>
      </c>
      <c r="BN378" s="115">
        <v>0</v>
      </c>
      <c r="BO378" s="116">
        <f>(BN378*$E378*$F378*$G378*$M378*$BO$13)</f>
        <v>0</v>
      </c>
      <c r="BP378" s="115">
        <v>12</v>
      </c>
      <c r="BQ378" s="116">
        <f>(BP378*$E378*$F378*$G378*$M378*$BQ$13)</f>
        <v>562374.28799999994</v>
      </c>
      <c r="BR378" s="115"/>
      <c r="BS378" s="116">
        <f>(BR378*$E378*$F378*$G378*$M378*$BS$13)</f>
        <v>0</v>
      </c>
      <c r="BT378" s="115">
        <v>2</v>
      </c>
      <c r="BU378" s="116">
        <f>(BT378*$E378*$F378*$G378*$M378*$BU$13)</f>
        <v>112474.85759999999</v>
      </c>
      <c r="BV378" s="115">
        <v>11</v>
      </c>
      <c r="BW378" s="124">
        <f>(BV378*$E378*$F378*$G378*$M378*$BW$13)</f>
        <v>618611.71679999994</v>
      </c>
      <c r="BX378" s="115">
        <v>0</v>
      </c>
      <c r="BY378" s="116">
        <f>(BX378*$E378*$F378*$G378*$L378*$BY$13)</f>
        <v>0</v>
      </c>
      <c r="BZ378" s="115">
        <v>0</v>
      </c>
      <c r="CA378" s="116">
        <f>(BZ378*$E378*$F378*$G378*$L378*$CA$13)</f>
        <v>0</v>
      </c>
      <c r="CB378" s="115">
        <v>0</v>
      </c>
      <c r="CC378" s="116">
        <f>(CB378*$E378*$F378*$G378*$L378*$CC$13)</f>
        <v>0</v>
      </c>
      <c r="CD378" s="115">
        <v>3</v>
      </c>
      <c r="CE378" s="116">
        <f>(CD378*$E378*$F378*$G378*$M378*$CE$13)</f>
        <v>140593.57199999999</v>
      </c>
      <c r="CF378" s="115"/>
      <c r="CG378" s="116">
        <f t="shared" ref="CG378:CG395" si="1472">(CF378*$E378*$F378*$G378*$L378*$CG$13)</f>
        <v>0</v>
      </c>
      <c r="CH378" s="115"/>
      <c r="CI378" s="116">
        <f>(CH378*$E378*$F378*$G378*$L378*$CI$13)</f>
        <v>0</v>
      </c>
      <c r="CJ378" s="115"/>
      <c r="CK378" s="116">
        <f>(CJ378*$E378*$F378*$G378*$L378*$CK$13)</f>
        <v>0</v>
      </c>
      <c r="CL378" s="115">
        <v>5</v>
      </c>
      <c r="CM378" s="116">
        <f>(CL378*$E378*$F378*$G378*$L378*$CM$13)</f>
        <v>195268.84999999998</v>
      </c>
      <c r="CN378" s="115">
        <v>4</v>
      </c>
      <c r="CO378" s="116">
        <f>(CN378*$E378*$F378*$G378*$L378*$CO$13)</f>
        <v>140593.57199999999</v>
      </c>
      <c r="CP378" s="115">
        <v>5</v>
      </c>
      <c r="CQ378" s="116">
        <f>(CP378*$E378*$F378*$G378*$L378*$CQ$13)</f>
        <v>195268.84999999998</v>
      </c>
      <c r="CR378" s="115">
        <v>26</v>
      </c>
      <c r="CS378" s="116">
        <f>(CR378*$E378*$F378*$G378*$M378*$CS$13)</f>
        <v>1218477.6239999998</v>
      </c>
      <c r="CT378" s="115">
        <v>8</v>
      </c>
      <c r="CU378" s="116">
        <f>(CT378*$E378*$F378*$G378*$M378*$CU$13)</f>
        <v>374916.19199999998</v>
      </c>
      <c r="CV378" s="115">
        <v>0</v>
      </c>
      <c r="CW378" s="116">
        <f>(CV378*$E378*$F378*$G378*$M378*$CW$13)</f>
        <v>0</v>
      </c>
      <c r="CX378" s="123"/>
      <c r="CY378" s="115">
        <f>(CX378*$E378*$F378*$G378*$M378*$CY$13)</f>
        <v>0</v>
      </c>
      <c r="CZ378" s="115">
        <v>0</v>
      </c>
      <c r="DA378" s="124">
        <f t="shared" ref="DA378:DA395" si="1473">(CZ378*$E378*$F378*$G378*$M378*$DA$13)</f>
        <v>0</v>
      </c>
      <c r="DB378" s="115">
        <v>0</v>
      </c>
      <c r="DC378" s="116">
        <f>(DB378*$E378*$F378*$G378*$M378*$DC$13)</f>
        <v>0</v>
      </c>
      <c r="DD378" s="125"/>
      <c r="DE378" s="115">
        <f>(DD378*$E378*$F378*$G378*$M378*$DE$13)</f>
        <v>0</v>
      </c>
      <c r="DF378" s="115"/>
      <c r="DG378" s="116">
        <f>(DF378*$E378*$F378*$G378*$M378*$DG$13)</f>
        <v>0</v>
      </c>
      <c r="DH378" s="115"/>
      <c r="DI378" s="116">
        <f>(DH378*$E378*$F378*$G378*$N378*$DI$13)</f>
        <v>0</v>
      </c>
      <c r="DJ378" s="115">
        <v>2</v>
      </c>
      <c r="DK378" s="124">
        <f>(DJ378*$E378*$F378*$G378*$O378*$DK$13)</f>
        <v>114706.50159999999</v>
      </c>
      <c r="DL378" s="124"/>
      <c r="DM378" s="124"/>
      <c r="DN378" s="116">
        <f t="shared" ref="DN378:DO396" si="1474">SUM(P378,R378,T378,V378,X378,Z378,AB378,AD378,AF378,AH378,AJ378,AL378,AR378,AV378,AX378,CB378,AN378,BB378,BD378,BF378,CP378,BH378,BJ378,AP378,BN378,AT378,CR378,BP378,CT378,BR378,BT378,BV378,CD378,BX378,BZ378,CF378,CH378,CJ378,CL378,CN378,CV378,CX378,BL378,AZ378,CZ378,DB378,DD378,DF378,DH378,DJ378,DL378)</f>
        <v>316</v>
      </c>
      <c r="DO378" s="116">
        <f t="shared" si="1474"/>
        <v>14439277.853669999</v>
      </c>
    </row>
    <row r="379" spans="1:119" s="37" customFormat="1" ht="30" customHeight="1" x14ac:dyDescent="0.25">
      <c r="A379" s="89"/>
      <c r="B379" s="109">
        <v>317</v>
      </c>
      <c r="C379" s="154" t="s">
        <v>842</v>
      </c>
      <c r="D379" s="152" t="s">
        <v>843</v>
      </c>
      <c r="E379" s="93">
        <v>24257</v>
      </c>
      <c r="F379" s="112">
        <v>1.43</v>
      </c>
      <c r="G379" s="131">
        <v>1</v>
      </c>
      <c r="H379" s="101"/>
      <c r="I379" s="101"/>
      <c r="J379" s="101"/>
      <c r="K379" s="65"/>
      <c r="L379" s="113">
        <v>1.4</v>
      </c>
      <c r="M379" s="113">
        <v>1.68</v>
      </c>
      <c r="N379" s="113">
        <v>2.23</v>
      </c>
      <c r="O379" s="114">
        <v>2.57</v>
      </c>
      <c r="P379" s="138">
        <v>292</v>
      </c>
      <c r="Q379" s="116">
        <f t="shared" si="1467"/>
        <v>15598279.4968</v>
      </c>
      <c r="R379" s="194">
        <v>65</v>
      </c>
      <c r="S379" s="115">
        <f>(R379*$E379*$F379*$G379*$L379*$S$13)</f>
        <v>3472219.7510000002</v>
      </c>
      <c r="T379" s="115">
        <v>1</v>
      </c>
      <c r="U379" s="116">
        <f>(T379*$E379*$F379*$G379*$L379*$U$13)</f>
        <v>59780.454734000006</v>
      </c>
      <c r="V379" s="115">
        <v>0</v>
      </c>
      <c r="W379" s="116">
        <f>(V379*$E379*$F379*$G379*$L379*$W$13)</f>
        <v>0</v>
      </c>
      <c r="X379" s="115"/>
      <c r="Y379" s="116">
        <f>(X379*$E379*$F379*$G379*$L379*$Y$13)</f>
        <v>0</v>
      </c>
      <c r="Z379" s="116"/>
      <c r="AA379" s="116"/>
      <c r="AB379" s="115"/>
      <c r="AC379" s="116">
        <f>(AB379*$E379*$F379*$G379*$L379*$AC$13)</f>
        <v>0</v>
      </c>
      <c r="AD379" s="115"/>
      <c r="AE379" s="116"/>
      <c r="AF379" s="115">
        <v>80</v>
      </c>
      <c r="AG379" s="116">
        <f>(AF379*$E379*$F379*$G379*$L379*$AG$13)</f>
        <v>4273501.2319999998</v>
      </c>
      <c r="AH379" s="115"/>
      <c r="AI379" s="116"/>
      <c r="AJ379" s="117"/>
      <c r="AK379" s="116">
        <f>(AJ379*$E379*$F379*$G379*$L379*$AK$13)</f>
        <v>0</v>
      </c>
      <c r="AL379" s="115">
        <v>54</v>
      </c>
      <c r="AM379" s="116">
        <f>(AL379*$E379*$F379*$G379*$L379*$AM$13)</f>
        <v>2884613.3315999997</v>
      </c>
      <c r="AN379" s="115">
        <v>180</v>
      </c>
      <c r="AO379" s="115">
        <f>(AN379*$E379*$F379*$G379*$L379*$AO$13)</f>
        <v>9615377.7719999999</v>
      </c>
      <c r="AP379" s="115">
        <v>100</v>
      </c>
      <c r="AQ379" s="116">
        <f>(AP379*$E379*$F379*$G379*$M379*$AQ$13)</f>
        <v>6410251.8480000002</v>
      </c>
      <c r="AR379" s="123">
        <v>3</v>
      </c>
      <c r="AS379" s="116">
        <f>(AR379*$E379*$F379*$G379*$M379*$AS$13)</f>
        <v>244755.07055999996</v>
      </c>
      <c r="AT379" s="115">
        <v>15</v>
      </c>
      <c r="AU379" s="122">
        <f>(AT379*$E379*$F379*$G379*$M379*$AU$13)</f>
        <v>961537.77719999989</v>
      </c>
      <c r="AV379" s="115"/>
      <c r="AW379" s="116">
        <f t="shared" si="1468"/>
        <v>0</v>
      </c>
      <c r="AX379" s="115"/>
      <c r="AY379" s="115">
        <f t="shared" si="1469"/>
        <v>0</v>
      </c>
      <c r="AZ379" s="115"/>
      <c r="BA379" s="116">
        <f t="shared" si="1470"/>
        <v>0</v>
      </c>
      <c r="BB379" s="115">
        <v>0</v>
      </c>
      <c r="BC379" s="116">
        <f>(BB379*$E379*$F379*$G379*$L379*$BC$13)</f>
        <v>0</v>
      </c>
      <c r="BD379" s="115">
        <v>0</v>
      </c>
      <c r="BE379" s="116">
        <f t="shared" si="1471"/>
        <v>0</v>
      </c>
      <c r="BF379" s="115">
        <v>0</v>
      </c>
      <c r="BG379" s="116">
        <f>(BF379*$E379*$F379*$G379*$L379*$BG$13)</f>
        <v>0</v>
      </c>
      <c r="BH379" s="115">
        <v>9</v>
      </c>
      <c r="BI379" s="116">
        <f>(BH379*$E379*$F379*$G379*$L379*$BI$13)</f>
        <v>524475.15119999985</v>
      </c>
      <c r="BJ379" s="115">
        <v>6</v>
      </c>
      <c r="BK379" s="116">
        <f>(BJ379*$E379*$F379*$G379*$M379*$BK$13)</f>
        <v>384615.11087999999</v>
      </c>
      <c r="BL379" s="115">
        <v>0</v>
      </c>
      <c r="BM379" s="116">
        <f>(BL379*$E379*$F379*$G379*$M379*$BM$13)</f>
        <v>0</v>
      </c>
      <c r="BN379" s="115">
        <v>0</v>
      </c>
      <c r="BO379" s="116">
        <f>(BN379*$E379*$F379*$G379*$M379*$BO$13)</f>
        <v>0</v>
      </c>
      <c r="BP379" s="115">
        <v>8</v>
      </c>
      <c r="BQ379" s="116">
        <f>(BP379*$E379*$F379*$G379*$M379*$BQ$13)</f>
        <v>466200.13440000004</v>
      </c>
      <c r="BR379" s="115"/>
      <c r="BS379" s="116">
        <f>(BR379*$E379*$F379*$G379*$M379*$BS$13)</f>
        <v>0</v>
      </c>
      <c r="BT379" s="115">
        <v>0</v>
      </c>
      <c r="BU379" s="116">
        <f>(BT379*$E379*$F379*$G379*$M379*$BU$13)</f>
        <v>0</v>
      </c>
      <c r="BV379" s="115">
        <v>17</v>
      </c>
      <c r="BW379" s="124">
        <f>(BV379*$E379*$F379*$G379*$M379*$BW$13)</f>
        <v>1188810.3427199998</v>
      </c>
      <c r="BX379" s="115">
        <v>0</v>
      </c>
      <c r="BY379" s="116">
        <f>(BX379*$E379*$F379*$G379*$L379*$BY$13)</f>
        <v>0</v>
      </c>
      <c r="BZ379" s="115">
        <v>0</v>
      </c>
      <c r="CA379" s="116">
        <f>(BZ379*$E379*$F379*$G379*$L379*$CA$13)</f>
        <v>0</v>
      </c>
      <c r="CB379" s="115">
        <v>50</v>
      </c>
      <c r="CC379" s="116">
        <f>(CB379*$E379*$F379*$G379*$L379*$CC$13)</f>
        <v>2428125.6999999997</v>
      </c>
      <c r="CD379" s="115">
        <v>0</v>
      </c>
      <c r="CE379" s="116">
        <f>(CD379*$E379*$F379*$G379*$M379*$CE$13)</f>
        <v>0</v>
      </c>
      <c r="CF379" s="115">
        <v>0</v>
      </c>
      <c r="CG379" s="116">
        <f t="shared" si="1472"/>
        <v>0</v>
      </c>
      <c r="CH379" s="115"/>
      <c r="CI379" s="116">
        <f>(CH379*$E379*$F379*$G379*$L379*$CI$13)</f>
        <v>0</v>
      </c>
      <c r="CJ379" s="115"/>
      <c r="CK379" s="116">
        <f>(CJ379*$E379*$F379*$G379*$L379*$CK$13)</f>
        <v>0</v>
      </c>
      <c r="CL379" s="115">
        <v>1</v>
      </c>
      <c r="CM379" s="116">
        <f>(CL379*$E379*$F379*$G379*$L379*$CM$13)</f>
        <v>48562.514000000003</v>
      </c>
      <c r="CN379" s="115">
        <v>0</v>
      </c>
      <c r="CO379" s="116">
        <f>(CN379*$E379*$F379*$G379*$L379*$CO$13)</f>
        <v>0</v>
      </c>
      <c r="CP379" s="115">
        <v>0</v>
      </c>
      <c r="CQ379" s="116">
        <f>(CP379*$E379*$F379*$G379*$L379*$CQ$13)</f>
        <v>0</v>
      </c>
      <c r="CR379" s="115">
        <v>25</v>
      </c>
      <c r="CS379" s="116">
        <f>(CR379*$E379*$F379*$G379*$M379*$CS$13)</f>
        <v>1456875.42</v>
      </c>
      <c r="CT379" s="115">
        <v>0</v>
      </c>
      <c r="CU379" s="116">
        <f>(CT379*$E379*$F379*$G379*$M379*$CU$13)</f>
        <v>0</v>
      </c>
      <c r="CV379" s="115">
        <v>0</v>
      </c>
      <c r="CW379" s="116">
        <f>(CV379*$E379*$F379*$G379*$M379*$CW$13)</f>
        <v>0</v>
      </c>
      <c r="CX379" s="123"/>
      <c r="CY379" s="115">
        <f>(CX379*$E379*$F379*$G379*$M379*$CY$13)</f>
        <v>0</v>
      </c>
      <c r="CZ379" s="115">
        <v>0</v>
      </c>
      <c r="DA379" s="124">
        <f t="shared" si="1473"/>
        <v>0</v>
      </c>
      <c r="DB379" s="115">
        <v>0</v>
      </c>
      <c r="DC379" s="116">
        <f>(DB379*$E379*$F379*$G379*$M379*$DC$13)</f>
        <v>0</v>
      </c>
      <c r="DD379" s="125"/>
      <c r="DE379" s="115">
        <f>(DD379*$E379*$F379*$G379*$M379*$DE$13)</f>
        <v>0</v>
      </c>
      <c r="DF379" s="115"/>
      <c r="DG379" s="116">
        <f>(DF379*$E379*$F379*$G379*$M379*$DG$13)</f>
        <v>0</v>
      </c>
      <c r="DH379" s="115"/>
      <c r="DI379" s="116">
        <f>(DH379*$E379*$F379*$G379*$N379*$DI$13)</f>
        <v>0</v>
      </c>
      <c r="DJ379" s="115">
        <v>0</v>
      </c>
      <c r="DK379" s="124">
        <f>(DJ379*$E379*$F379*$G379*$O379*$DK$13)</f>
        <v>0</v>
      </c>
      <c r="DL379" s="124"/>
      <c r="DM379" s="124"/>
      <c r="DN379" s="116">
        <f t="shared" si="1474"/>
        <v>906</v>
      </c>
      <c r="DO379" s="116">
        <f t="shared" si="1474"/>
        <v>50017981.107094005</v>
      </c>
    </row>
    <row r="380" spans="1:119" s="37" customFormat="1" ht="30" customHeight="1" x14ac:dyDescent="0.25">
      <c r="A380" s="89"/>
      <c r="B380" s="109">
        <v>318</v>
      </c>
      <c r="C380" s="110" t="s">
        <v>844</v>
      </c>
      <c r="D380" s="152" t="s">
        <v>845</v>
      </c>
      <c r="E380" s="93">
        <v>24257</v>
      </c>
      <c r="F380" s="131">
        <v>3</v>
      </c>
      <c r="G380" s="195">
        <v>0.8</v>
      </c>
      <c r="H380" s="191"/>
      <c r="I380" s="191"/>
      <c r="J380" s="191"/>
      <c r="K380" s="65"/>
      <c r="L380" s="113">
        <v>1.4</v>
      </c>
      <c r="M380" s="113">
        <v>1.68</v>
      </c>
      <c r="N380" s="113">
        <v>2.23</v>
      </c>
      <c r="O380" s="114">
        <v>2.57</v>
      </c>
      <c r="P380" s="138">
        <v>102</v>
      </c>
      <c r="Q380" s="116">
        <f>(P380*$E380*$F380*$G380*$L380*$Q$13)</f>
        <v>9144694.9440000001</v>
      </c>
      <c r="R380" s="194">
        <v>18</v>
      </c>
      <c r="S380" s="115">
        <f>(R380*$E380*$F380*$G380*$L380*$S$13)</f>
        <v>1613769.696</v>
      </c>
      <c r="T380" s="115">
        <v>0</v>
      </c>
      <c r="U380" s="116">
        <f>(T380*$E380*$F380*$G380*$L380*$U$13)</f>
        <v>0</v>
      </c>
      <c r="V380" s="115">
        <v>0</v>
      </c>
      <c r="W380" s="116">
        <f>(V380*$E380*$F380*$G380*$L380*$W$13)</f>
        <v>0</v>
      </c>
      <c r="X380" s="115">
        <v>0</v>
      </c>
      <c r="Y380" s="116">
        <f>(X380*$E380*$F380*$G380*$L380*$Y$13)</f>
        <v>0</v>
      </c>
      <c r="Z380" s="116"/>
      <c r="AA380" s="116"/>
      <c r="AB380" s="115"/>
      <c r="AC380" s="116">
        <f>(AB380*$E380*$F380*$G380*$L380*$AC$13)</f>
        <v>0</v>
      </c>
      <c r="AD380" s="115"/>
      <c r="AE380" s="116"/>
      <c r="AF380" s="115">
        <v>36</v>
      </c>
      <c r="AG380" s="116">
        <f>(AF380*$E380*$F380*$G380*$L380*$AG$13)</f>
        <v>3227539.392</v>
      </c>
      <c r="AH380" s="115"/>
      <c r="AI380" s="116"/>
      <c r="AJ380" s="117"/>
      <c r="AK380" s="116">
        <f>(AJ380*$E380*$F380*$G380*$L380*$AK$13)</f>
        <v>0</v>
      </c>
      <c r="AL380" s="115">
        <v>63</v>
      </c>
      <c r="AM380" s="116">
        <f>(AL380*$E380*$F380*$G380*$L380*$AM$13)</f>
        <v>5648193.9359999998</v>
      </c>
      <c r="AN380" s="115">
        <v>17</v>
      </c>
      <c r="AO380" s="115">
        <f>(AN380*$E380*$F380*$G380*$L380*$AO$13)</f>
        <v>1524115.8240000003</v>
      </c>
      <c r="AP380" s="115">
        <v>5</v>
      </c>
      <c r="AQ380" s="116">
        <f>(AP380*$E380*$F380*$G380*$M380*$AQ$13)</f>
        <v>537923.23200000008</v>
      </c>
      <c r="AR380" s="121">
        <v>0</v>
      </c>
      <c r="AS380" s="116">
        <f>(AR380*$E380*$F380*$G380*$M380*$AS$13)</f>
        <v>0</v>
      </c>
      <c r="AT380" s="115">
        <v>0</v>
      </c>
      <c r="AU380" s="122">
        <f>(AT380*$E380*$F380*$G380*$M380*$AU$13)</f>
        <v>0</v>
      </c>
      <c r="AV380" s="115"/>
      <c r="AW380" s="116">
        <f t="shared" si="1468"/>
        <v>0</v>
      </c>
      <c r="AX380" s="115"/>
      <c r="AY380" s="115">
        <f t="shared" si="1469"/>
        <v>0</v>
      </c>
      <c r="AZ380" s="115"/>
      <c r="BA380" s="116">
        <f t="shared" si="1470"/>
        <v>0</v>
      </c>
      <c r="BB380" s="115"/>
      <c r="BC380" s="116">
        <f>(BB380*$E380*$F380*$G380*$L380*$BC$13)</f>
        <v>0</v>
      </c>
      <c r="BD380" s="115"/>
      <c r="BE380" s="116">
        <f t="shared" si="1471"/>
        <v>0</v>
      </c>
      <c r="BF380" s="115"/>
      <c r="BG380" s="116">
        <f>(BF380*$E380*$F380*$G380*$L380*$BG$13)</f>
        <v>0</v>
      </c>
      <c r="BH380" s="115">
        <v>0</v>
      </c>
      <c r="BI380" s="116">
        <f>(BH380*$E380*$F380*$G380*$L380*$BI$13)</f>
        <v>0</v>
      </c>
      <c r="BJ380" s="115"/>
      <c r="BK380" s="116">
        <f>(BJ380*$E380*$F380*$G380*$M380*$BK$13)</f>
        <v>0</v>
      </c>
      <c r="BL380" s="115"/>
      <c r="BM380" s="116">
        <f>(BL380*$E380*$F380*$G380*$M380*$BM$13)</f>
        <v>0</v>
      </c>
      <c r="BN380" s="115"/>
      <c r="BO380" s="116">
        <f>(BN380*$E380*$F380*$G380*$M380*$BO$13)</f>
        <v>0</v>
      </c>
      <c r="BP380" s="115">
        <v>0</v>
      </c>
      <c r="BQ380" s="116">
        <f>(BP380*$E380*$F380*$G380*$M380*$BQ$13)</f>
        <v>0</v>
      </c>
      <c r="BR380" s="115"/>
      <c r="BS380" s="116">
        <f>(BR380*$E380*$F380*$G380*$M380*$BS$13)</f>
        <v>0</v>
      </c>
      <c r="BT380" s="115"/>
      <c r="BU380" s="116">
        <f>(BT380*$E380*$F380*$G380*$M380*$BU$13)</f>
        <v>0</v>
      </c>
      <c r="BV380" s="115">
        <v>0</v>
      </c>
      <c r="BW380" s="124">
        <f>(BV380*$E380*$F380*$G380*$M380*$BW$13)</f>
        <v>0</v>
      </c>
      <c r="BX380" s="115"/>
      <c r="BY380" s="116">
        <f>(BX380*$E380*$F380*$G380*$L380*$BY$13)</f>
        <v>0</v>
      </c>
      <c r="BZ380" s="115"/>
      <c r="CA380" s="116">
        <f>(BZ380*$E380*$F380*$G380*$L380*$CA$13)</f>
        <v>0</v>
      </c>
      <c r="CB380" s="115">
        <v>0</v>
      </c>
      <c r="CC380" s="116">
        <f>(CB380*$E380*$F380*$G380*$L380*$CC$13)</f>
        <v>0</v>
      </c>
      <c r="CD380" s="115">
        <v>0</v>
      </c>
      <c r="CE380" s="116">
        <f>(CD380*$E380*$F380*$G380*$M380*$CE$13)</f>
        <v>0</v>
      </c>
      <c r="CF380" s="115"/>
      <c r="CG380" s="116">
        <f t="shared" si="1472"/>
        <v>0</v>
      </c>
      <c r="CH380" s="115"/>
      <c r="CI380" s="116">
        <f>(CH380*$E380*$F380*$G380*$L380*$CI$13)</f>
        <v>0</v>
      </c>
      <c r="CJ380" s="115"/>
      <c r="CK380" s="116">
        <f>(CJ380*$E380*$F380*$G380*$L380*$CK$13)</f>
        <v>0</v>
      </c>
      <c r="CL380" s="115">
        <v>0</v>
      </c>
      <c r="CM380" s="116">
        <f>(CL380*$E380*$F380*$G380*$L380*$CM$13)</f>
        <v>0</v>
      </c>
      <c r="CN380" s="115">
        <v>50</v>
      </c>
      <c r="CO380" s="116">
        <f>(CN380*$E380*$F380*$G380*$L380*$CO$13)</f>
        <v>3667658.3999999994</v>
      </c>
      <c r="CP380" s="115">
        <v>0</v>
      </c>
      <c r="CQ380" s="116">
        <f>(CP380*$E380*$F380*$G380*$L380*$CQ$13)</f>
        <v>0</v>
      </c>
      <c r="CR380" s="115">
        <v>1</v>
      </c>
      <c r="CS380" s="116">
        <f>(CR380*$E380*$F380*$G380*$M380*$CS$13)</f>
        <v>97804.224000000002</v>
      </c>
      <c r="CT380" s="115">
        <v>0</v>
      </c>
      <c r="CU380" s="116">
        <f>(CT380*$E380*$F380*$G380*$M380*$CU$13)</f>
        <v>0</v>
      </c>
      <c r="CV380" s="115"/>
      <c r="CW380" s="116">
        <f>(CV380*$E380*$F380*$G380*$M380*$CW$13)</f>
        <v>0</v>
      </c>
      <c r="CX380" s="123"/>
      <c r="CY380" s="115">
        <f>(CX380*$E380*$F380*$G380*$M380*$CY$13)</f>
        <v>0</v>
      </c>
      <c r="CZ380" s="115"/>
      <c r="DA380" s="124">
        <f t="shared" si="1473"/>
        <v>0</v>
      </c>
      <c r="DB380" s="115">
        <v>0</v>
      </c>
      <c r="DC380" s="116">
        <f>(DB380*$E380*$F380*$G380*$M380*$DC$13)</f>
        <v>0</v>
      </c>
      <c r="DD380" s="125"/>
      <c r="DE380" s="115">
        <f>(DD380*$E380*$F380*$G380*$M380*$DE$13)</f>
        <v>0</v>
      </c>
      <c r="DF380" s="115"/>
      <c r="DG380" s="116">
        <f>(DF380*$E380*$F380*$G380*$M380*$DG$13)</f>
        <v>0</v>
      </c>
      <c r="DH380" s="115"/>
      <c r="DI380" s="116">
        <f>(DH380*$E380*$F380*$G380*$N380*$DI$13)</f>
        <v>0</v>
      </c>
      <c r="DJ380" s="115">
        <v>0</v>
      </c>
      <c r="DK380" s="124">
        <f>(DJ380*$E380*$F380*$G380*$O380*$DK$13)</f>
        <v>0</v>
      </c>
      <c r="DL380" s="124"/>
      <c r="DM380" s="124"/>
      <c r="DN380" s="116">
        <f t="shared" si="1474"/>
        <v>292</v>
      </c>
      <c r="DO380" s="116">
        <f t="shared" si="1474"/>
        <v>25461699.648000002</v>
      </c>
    </row>
    <row r="381" spans="1:119" s="37" customFormat="1" ht="30" customHeight="1" x14ac:dyDescent="0.25">
      <c r="A381" s="89"/>
      <c r="B381" s="109">
        <v>319</v>
      </c>
      <c r="C381" s="110" t="s">
        <v>846</v>
      </c>
      <c r="D381" s="152" t="s">
        <v>847</v>
      </c>
      <c r="E381" s="93">
        <v>24257</v>
      </c>
      <c r="F381" s="131">
        <v>4.3</v>
      </c>
      <c r="G381" s="131">
        <v>1</v>
      </c>
      <c r="H381" s="101"/>
      <c r="I381" s="101"/>
      <c r="J381" s="101"/>
      <c r="K381" s="65"/>
      <c r="L381" s="113">
        <v>1.4</v>
      </c>
      <c r="M381" s="113">
        <v>1.68</v>
      </c>
      <c r="N381" s="113">
        <v>2.23</v>
      </c>
      <c r="O381" s="114">
        <v>2.57</v>
      </c>
      <c r="P381" s="138"/>
      <c r="Q381" s="116">
        <f>(P381*$E381*$F381*$G381*$L381)</f>
        <v>0</v>
      </c>
      <c r="R381" s="194">
        <v>4</v>
      </c>
      <c r="S381" s="115">
        <f>(R381*$E381*$F381*$G381*$L381)</f>
        <v>584108.55999999994</v>
      </c>
      <c r="T381" s="115">
        <v>0</v>
      </c>
      <c r="U381" s="116">
        <f>(T381*$E381*$F381*$G381*$L381)</f>
        <v>0</v>
      </c>
      <c r="V381" s="115">
        <v>0</v>
      </c>
      <c r="W381" s="116">
        <f t="shared" ref="W381" si="1475">(V381*$E381*$F381*$G381*$L381)</f>
        <v>0</v>
      </c>
      <c r="X381" s="115">
        <v>1</v>
      </c>
      <c r="Y381" s="116">
        <f t="shared" ref="Y381" si="1476">(X381*$E381*$F381*$G381*$L381)</f>
        <v>146027.13999999998</v>
      </c>
      <c r="Z381" s="116"/>
      <c r="AA381" s="116"/>
      <c r="AB381" s="115"/>
      <c r="AC381" s="116">
        <f>(AB381*$E381*$F381*$G381*$L381)</f>
        <v>0</v>
      </c>
      <c r="AD381" s="115"/>
      <c r="AE381" s="116"/>
      <c r="AF381" s="115"/>
      <c r="AG381" s="116">
        <f t="shared" ref="AG381" si="1477">(AF381*$E381*$F381*$G381*$L381)</f>
        <v>0</v>
      </c>
      <c r="AH381" s="115"/>
      <c r="AI381" s="116"/>
      <c r="AJ381" s="117"/>
      <c r="AK381" s="116">
        <f>(AJ381*$E381*$F381*$G381*$L381)</f>
        <v>0</v>
      </c>
      <c r="AL381" s="115">
        <v>20</v>
      </c>
      <c r="AM381" s="116">
        <f>(AL381*$E381*$F381*$G381*$L381)</f>
        <v>2920542.8</v>
      </c>
      <c r="AN381" s="115">
        <v>1</v>
      </c>
      <c r="AO381" s="115">
        <f>(AN381*$E381*$F381*$G381*$L381)</f>
        <v>146027.13999999998</v>
      </c>
      <c r="AP381" s="115">
        <v>0</v>
      </c>
      <c r="AQ381" s="116">
        <f>(AP381*$E381*$F381*$G381*$M381)</f>
        <v>0</v>
      </c>
      <c r="AR381" s="123"/>
      <c r="AS381" s="116">
        <f>(AR381*$E381*$F381*$G381*$M381)</f>
        <v>0</v>
      </c>
      <c r="AT381" s="115">
        <v>0</v>
      </c>
      <c r="AU381" s="122">
        <f t="shared" ref="AU381" si="1478">(AT381*$E381*$F381*$G381*$M381)</f>
        <v>0</v>
      </c>
      <c r="AV381" s="115"/>
      <c r="AW381" s="116">
        <f t="shared" si="1468"/>
        <v>0</v>
      </c>
      <c r="AX381" s="115">
        <v>0</v>
      </c>
      <c r="AY381" s="115">
        <f t="shared" si="1469"/>
        <v>0</v>
      </c>
      <c r="AZ381" s="115"/>
      <c r="BA381" s="116">
        <f t="shared" si="1470"/>
        <v>0</v>
      </c>
      <c r="BB381" s="115"/>
      <c r="BC381" s="116">
        <f>(BB381*$E381*$F381*$G381*$L381)</f>
        <v>0</v>
      </c>
      <c r="BD381" s="115"/>
      <c r="BE381" s="116">
        <f t="shared" si="1471"/>
        <v>0</v>
      </c>
      <c r="BF381" s="115"/>
      <c r="BG381" s="116"/>
      <c r="BH381" s="115">
        <v>0</v>
      </c>
      <c r="BI381" s="116">
        <f t="shared" ref="BI381" si="1479">(BH381*$E381*$F381*$G381*$L381)</f>
        <v>0</v>
      </c>
      <c r="BJ381" s="115">
        <v>0</v>
      </c>
      <c r="BK381" s="116">
        <f t="shared" ref="BK381" si="1480">(BJ381*$E381*$F381*$G381*$M381)</f>
        <v>0</v>
      </c>
      <c r="BL381" s="115"/>
      <c r="BM381" s="116">
        <f>(BL381*$E381*$F381*$G381*$M381)</f>
        <v>0</v>
      </c>
      <c r="BN381" s="115"/>
      <c r="BO381" s="116">
        <f>(BN381*$E381*$F381*$G381*$M381)</f>
        <v>0</v>
      </c>
      <c r="BP381" s="115">
        <v>0</v>
      </c>
      <c r="BQ381" s="116">
        <f t="shared" ref="BQ381" si="1481">(BP381*$E381*$F381*$G381*$M381)</f>
        <v>0</v>
      </c>
      <c r="BR381" s="115"/>
      <c r="BS381" s="116">
        <f t="shared" ref="BS381" si="1482">(BR381*$E381*$F381*$G381*$M381)</f>
        <v>0</v>
      </c>
      <c r="BT381" s="115">
        <v>0</v>
      </c>
      <c r="BU381" s="116">
        <f t="shared" ref="BU381" si="1483">(BT381*$E381*$F381*$G381*$M381)</f>
        <v>0</v>
      </c>
      <c r="BV381" s="115">
        <v>0</v>
      </c>
      <c r="BW381" s="124">
        <f t="shared" ref="BW381" si="1484">(BV381*$E381*$F381*$G381*$M381)</f>
        <v>0</v>
      </c>
      <c r="BX381" s="115"/>
      <c r="BY381" s="116">
        <f t="shared" ref="BY381" si="1485">(BX381*$E381*$F381*$G381*$L381)</f>
        <v>0</v>
      </c>
      <c r="BZ381" s="115"/>
      <c r="CA381" s="116">
        <f t="shared" ref="CA381" si="1486">(BZ381*$E381*$F381*$G381*$L381)</f>
        <v>0</v>
      </c>
      <c r="CB381" s="115">
        <v>0</v>
      </c>
      <c r="CC381" s="116">
        <f t="shared" ref="CC381" si="1487">(CB381*$E381*$F381*$G381*$L381)</f>
        <v>0</v>
      </c>
      <c r="CD381" s="115">
        <v>0</v>
      </c>
      <c r="CE381" s="116">
        <f t="shared" ref="CE381" si="1488">(CD381*$E381*$F381*$G381*$M381)</f>
        <v>0</v>
      </c>
      <c r="CF381" s="115"/>
      <c r="CG381" s="116">
        <f t="shared" si="1472"/>
        <v>0</v>
      </c>
      <c r="CH381" s="115"/>
      <c r="CI381" s="116">
        <f t="shared" ref="CI381" si="1489">(CH381*$E381*$F381*$G381*$L381)</f>
        <v>0</v>
      </c>
      <c r="CJ381" s="115"/>
      <c r="CK381" s="116">
        <f t="shared" ref="CK381" si="1490">(CJ381*$E381*$F381*$G381*$L381)</f>
        <v>0</v>
      </c>
      <c r="CL381" s="115">
        <v>0</v>
      </c>
      <c r="CM381" s="116">
        <f t="shared" ref="CM381" si="1491">(CL381*$E381*$F381*$G381*$L381)</f>
        <v>0</v>
      </c>
      <c r="CN381" s="115">
        <v>0</v>
      </c>
      <c r="CO381" s="116">
        <f t="shared" ref="CO381" si="1492">(CN381*$E381*$F381*$G381*$L381)</f>
        <v>0</v>
      </c>
      <c r="CP381" s="115">
        <v>0</v>
      </c>
      <c r="CQ381" s="116">
        <f t="shared" ref="CQ381" si="1493">(CP381*$E381*$F381*$G381*$L381)</f>
        <v>0</v>
      </c>
      <c r="CR381" s="115">
        <v>0</v>
      </c>
      <c r="CS381" s="116">
        <f t="shared" ref="CS381" si="1494">(CR381*$E381*$F381*$G381*$M381)</f>
        <v>0</v>
      </c>
      <c r="CT381" s="115">
        <v>0</v>
      </c>
      <c r="CU381" s="116">
        <f t="shared" ref="CU381" si="1495">(CT381*$E381*$F381*$G381*$M381)</f>
        <v>0</v>
      </c>
      <c r="CV381" s="115"/>
      <c r="CW381" s="116">
        <f t="shared" ref="CW381" si="1496">(CV381*$E381*$F381*$G381*$M381)</f>
        <v>0</v>
      </c>
      <c r="CX381" s="123"/>
      <c r="CY381" s="115">
        <f>(CX381*$E381*$F381*$G381*$M381)</f>
        <v>0</v>
      </c>
      <c r="CZ381" s="115"/>
      <c r="DA381" s="124">
        <f t="shared" si="1473"/>
        <v>0</v>
      </c>
      <c r="DB381" s="115">
        <v>0</v>
      </c>
      <c r="DC381" s="116"/>
      <c r="DD381" s="125"/>
      <c r="DE381" s="115">
        <f t="shared" ref="DE381" si="1497">(DD381*$E381*$F381*$G381*$M381)</f>
        <v>0</v>
      </c>
      <c r="DF381" s="115">
        <v>0</v>
      </c>
      <c r="DG381" s="116">
        <f t="shared" ref="DG381" si="1498">(DF381*$E381*$F381*$G381*$M381)</f>
        <v>0</v>
      </c>
      <c r="DH381" s="115"/>
      <c r="DI381" s="116">
        <f t="shared" ref="DI381" si="1499">(DH381*$E381*$F381*$G381*$N381)</f>
        <v>0</v>
      </c>
      <c r="DJ381" s="115">
        <v>0</v>
      </c>
      <c r="DK381" s="124">
        <f t="shared" ref="DK381" si="1500">(DJ381*$E381*$F381*$G381*$O381)</f>
        <v>0</v>
      </c>
      <c r="DL381" s="124"/>
      <c r="DM381" s="124"/>
      <c r="DN381" s="116">
        <f t="shared" si="1474"/>
        <v>26</v>
      </c>
      <c r="DO381" s="116">
        <f t="shared" si="1474"/>
        <v>3796705.64</v>
      </c>
    </row>
    <row r="382" spans="1:119" s="37" customFormat="1" ht="30" customHeight="1" x14ac:dyDescent="0.25">
      <c r="A382" s="89"/>
      <c r="B382" s="109">
        <v>320</v>
      </c>
      <c r="C382" s="110" t="s">
        <v>848</v>
      </c>
      <c r="D382" s="152" t="s">
        <v>849</v>
      </c>
      <c r="E382" s="93">
        <v>24257</v>
      </c>
      <c r="F382" s="112">
        <v>2.42</v>
      </c>
      <c r="G382" s="131">
        <v>1</v>
      </c>
      <c r="H382" s="101"/>
      <c r="I382" s="101"/>
      <c r="J382" s="101"/>
      <c r="K382" s="65"/>
      <c r="L382" s="113">
        <v>1.4</v>
      </c>
      <c r="M382" s="113">
        <v>1.68</v>
      </c>
      <c r="N382" s="113">
        <v>2.23</v>
      </c>
      <c r="O382" s="114">
        <v>2.57</v>
      </c>
      <c r="P382" s="138">
        <v>24</v>
      </c>
      <c r="Q382" s="116">
        <f t="shared" si="1467"/>
        <v>2169623.7023999998</v>
      </c>
      <c r="R382" s="194">
        <v>5</v>
      </c>
      <c r="S382" s="115">
        <f>(R382*$E382*$F382*$G382*$L382*$S$13)</f>
        <v>452004.93800000008</v>
      </c>
      <c r="T382" s="115"/>
      <c r="U382" s="116">
        <f>(T382*$E382*$F382*$G382*$L382*$U$13)</f>
        <v>0</v>
      </c>
      <c r="V382" s="115">
        <v>0</v>
      </c>
      <c r="W382" s="116">
        <f>(V382*$E382*$F382*$G382*$L382*$W$13)</f>
        <v>0</v>
      </c>
      <c r="X382" s="115">
        <v>0</v>
      </c>
      <c r="Y382" s="116">
        <f>(X382*$E382*$F382*$G382*$L382*$Y$13)</f>
        <v>0</v>
      </c>
      <c r="Z382" s="116"/>
      <c r="AA382" s="116"/>
      <c r="AB382" s="115"/>
      <c r="AC382" s="116">
        <f>(AB382*$E382*$F382*$G382*$L382*$AC$13)</f>
        <v>0</v>
      </c>
      <c r="AD382" s="115"/>
      <c r="AE382" s="116"/>
      <c r="AF382" s="115">
        <v>6</v>
      </c>
      <c r="AG382" s="116">
        <f>(AF382*$E382*$F382*$G382*$L382*$AG$13)</f>
        <v>542405.92559999996</v>
      </c>
      <c r="AH382" s="115"/>
      <c r="AI382" s="116"/>
      <c r="AJ382" s="117"/>
      <c r="AK382" s="116">
        <f>(AJ382*$E382*$F382*$G382*$L382*$AK$13)</f>
        <v>0</v>
      </c>
      <c r="AL382" s="115">
        <v>20</v>
      </c>
      <c r="AM382" s="116">
        <f>(AL382*$E382*$F382*$G382*$L382*$AM$13)</f>
        <v>1808019.7520000003</v>
      </c>
      <c r="AN382" s="115">
        <v>5</v>
      </c>
      <c r="AO382" s="115">
        <f>(AN382*$E382*$F382*$G382*$L382*$AO$13)</f>
        <v>452004.93800000008</v>
      </c>
      <c r="AP382" s="115">
        <v>10</v>
      </c>
      <c r="AQ382" s="116">
        <f>(AP382*$E382*$F382*$G382*$M382*$AQ$13)</f>
        <v>1084811.8511999999</v>
      </c>
      <c r="AR382" s="123"/>
      <c r="AS382" s="116">
        <f>(AR382*$E382*$F382*$G382*$M382*$AS$13)</f>
        <v>0</v>
      </c>
      <c r="AT382" s="115">
        <v>0</v>
      </c>
      <c r="AU382" s="122">
        <f>(AT382*$E382*$F382*$G382*$M382*$AU$13)</f>
        <v>0</v>
      </c>
      <c r="AV382" s="115"/>
      <c r="AW382" s="116">
        <f t="shared" si="1468"/>
        <v>0</v>
      </c>
      <c r="AX382" s="115"/>
      <c r="AY382" s="115">
        <f t="shared" si="1469"/>
        <v>0</v>
      </c>
      <c r="AZ382" s="115"/>
      <c r="BA382" s="116">
        <f t="shared" si="1470"/>
        <v>0</v>
      </c>
      <c r="BB382" s="115">
        <v>0</v>
      </c>
      <c r="BC382" s="116">
        <f>(BB382*$E382*$F382*$G382*$L382*$BC$13)</f>
        <v>0</v>
      </c>
      <c r="BD382" s="115">
        <v>0</v>
      </c>
      <c r="BE382" s="116">
        <f t="shared" si="1471"/>
        <v>0</v>
      </c>
      <c r="BF382" s="115">
        <v>0</v>
      </c>
      <c r="BG382" s="116">
        <f>(BF382*$E382*$F382*$G382*$L382*$BG$13)</f>
        <v>0</v>
      </c>
      <c r="BH382" s="115">
        <v>0</v>
      </c>
      <c r="BI382" s="116">
        <f>(BH382*$E382*$F382*$G382*$L382*$BI$13)</f>
        <v>0</v>
      </c>
      <c r="BJ382" s="115"/>
      <c r="BK382" s="116">
        <f>(BJ382*$E382*$F382*$G382*$M382*$BK$13)</f>
        <v>0</v>
      </c>
      <c r="BL382" s="115">
        <v>0</v>
      </c>
      <c r="BM382" s="116">
        <f>(BL382*$E382*$F382*$G382*$M382*$BM$13)</f>
        <v>0</v>
      </c>
      <c r="BN382" s="115">
        <v>0</v>
      </c>
      <c r="BO382" s="116">
        <f>(BN382*$E382*$F382*$G382*$M382*$BO$13)</f>
        <v>0</v>
      </c>
      <c r="BP382" s="115">
        <v>0</v>
      </c>
      <c r="BQ382" s="116">
        <f>(BP382*$E382*$F382*$G382*$M382*$BQ$13)</f>
        <v>0</v>
      </c>
      <c r="BR382" s="115"/>
      <c r="BS382" s="116">
        <f>(BR382*$E382*$F382*$G382*$M382*$BS$13)</f>
        <v>0</v>
      </c>
      <c r="BT382" s="115">
        <v>0</v>
      </c>
      <c r="BU382" s="116">
        <f>(BT382*$E382*$F382*$G382*$M382*$BU$13)</f>
        <v>0</v>
      </c>
      <c r="BV382" s="115">
        <v>0</v>
      </c>
      <c r="BW382" s="124">
        <f>(BV382*$E382*$F382*$G382*$M382*$BW$13)</f>
        <v>0</v>
      </c>
      <c r="BX382" s="115">
        <v>0</v>
      </c>
      <c r="BY382" s="116">
        <f>(BX382*$E382*$F382*$G382*$L382*$BY$13)</f>
        <v>0</v>
      </c>
      <c r="BZ382" s="115">
        <v>0</v>
      </c>
      <c r="CA382" s="116">
        <f>(BZ382*$E382*$F382*$G382*$L382*$CA$13)</f>
        <v>0</v>
      </c>
      <c r="CB382" s="115">
        <v>0</v>
      </c>
      <c r="CC382" s="116">
        <f>(CB382*$E382*$F382*$G382*$L382*$CC$13)</f>
        <v>0</v>
      </c>
      <c r="CD382" s="115"/>
      <c r="CE382" s="116">
        <f>(CD382*$E382*$F382*$G382*$M382*$CE$13)</f>
        <v>0</v>
      </c>
      <c r="CF382" s="115"/>
      <c r="CG382" s="116">
        <f t="shared" si="1472"/>
        <v>0</v>
      </c>
      <c r="CH382" s="115"/>
      <c r="CI382" s="116">
        <f>(CH382*$E382*$F382*$G382*$L382*$CI$13)</f>
        <v>0</v>
      </c>
      <c r="CJ382" s="115"/>
      <c r="CK382" s="116">
        <f>(CJ382*$E382*$F382*$G382*$L382*$CK$13)</f>
        <v>0</v>
      </c>
      <c r="CL382" s="115">
        <v>0</v>
      </c>
      <c r="CM382" s="116">
        <f>(CL382*$E382*$F382*$G382*$L382*$CM$13)</f>
        <v>0</v>
      </c>
      <c r="CN382" s="115">
        <v>5</v>
      </c>
      <c r="CO382" s="116">
        <f>(CN382*$E382*$F382*$G382*$L382*$CO$13)</f>
        <v>369822.22200000001</v>
      </c>
      <c r="CP382" s="115">
        <v>0</v>
      </c>
      <c r="CQ382" s="116">
        <f>(CP382*$E382*$F382*$G382*$L382*$CQ$13)</f>
        <v>0</v>
      </c>
      <c r="CR382" s="115">
        <v>1</v>
      </c>
      <c r="CS382" s="116">
        <f>(CR382*$E382*$F382*$G382*$M382*$CS$13)</f>
        <v>98619.259199999986</v>
      </c>
      <c r="CT382" s="115">
        <v>0</v>
      </c>
      <c r="CU382" s="116">
        <f>(CT382*$E382*$F382*$G382*$M382*$CU$13)</f>
        <v>0</v>
      </c>
      <c r="CV382" s="115">
        <v>0</v>
      </c>
      <c r="CW382" s="116">
        <f>(CV382*$E382*$F382*$G382*$M382*$CW$13)</f>
        <v>0</v>
      </c>
      <c r="CX382" s="123"/>
      <c r="CY382" s="115">
        <f>(CX382*$E382*$F382*$G382*$M382*$CY$13)</f>
        <v>0</v>
      </c>
      <c r="CZ382" s="115">
        <v>0</v>
      </c>
      <c r="DA382" s="124">
        <f t="shared" si="1473"/>
        <v>0</v>
      </c>
      <c r="DB382" s="115">
        <v>0</v>
      </c>
      <c r="DC382" s="116">
        <f>(DB382*$E382*$F382*$G382*$M382*$DC$13)</f>
        <v>0</v>
      </c>
      <c r="DD382" s="125"/>
      <c r="DE382" s="115">
        <f>(DD382*$E382*$F382*$G382*$M382*$DE$13)</f>
        <v>0</v>
      </c>
      <c r="DF382" s="115">
        <v>0</v>
      </c>
      <c r="DG382" s="116">
        <f>(DF382*$E382*$F382*$G382*$M382*$DG$13)</f>
        <v>0</v>
      </c>
      <c r="DH382" s="115"/>
      <c r="DI382" s="116">
        <f>(DH382*$E382*$F382*$G382*$N382*$DI$13)</f>
        <v>0</v>
      </c>
      <c r="DJ382" s="115">
        <v>0</v>
      </c>
      <c r="DK382" s="124">
        <f>(DJ382*$E382*$F382*$G382*$O382*$DK$13)</f>
        <v>0</v>
      </c>
      <c r="DL382" s="124"/>
      <c r="DM382" s="124"/>
      <c r="DN382" s="116">
        <f t="shared" si="1474"/>
        <v>76</v>
      </c>
      <c r="DO382" s="116">
        <f t="shared" si="1474"/>
        <v>6977312.5884000007</v>
      </c>
    </row>
    <row r="383" spans="1:119" s="37" customFormat="1" ht="30" customHeight="1" x14ac:dyDescent="0.25">
      <c r="A383" s="89"/>
      <c r="B383" s="109">
        <v>321</v>
      </c>
      <c r="C383" s="110" t="s">
        <v>850</v>
      </c>
      <c r="D383" s="152" t="s">
        <v>851</v>
      </c>
      <c r="E383" s="93">
        <v>24257</v>
      </c>
      <c r="F383" s="112">
        <v>2.69</v>
      </c>
      <c r="G383" s="131">
        <v>1</v>
      </c>
      <c r="H383" s="101"/>
      <c r="I383" s="101"/>
      <c r="J383" s="101"/>
      <c r="K383" s="65"/>
      <c r="L383" s="113">
        <v>1.4</v>
      </c>
      <c r="M383" s="113">
        <v>1.68</v>
      </c>
      <c r="N383" s="113">
        <v>2.23</v>
      </c>
      <c r="O383" s="114">
        <v>2.57</v>
      </c>
      <c r="P383" s="138">
        <v>2</v>
      </c>
      <c r="Q383" s="116">
        <f t="shared" si="1467"/>
        <v>200974.09640000001</v>
      </c>
      <c r="R383" s="194">
        <v>2</v>
      </c>
      <c r="S383" s="115">
        <f>(R383*$E383*$F383*$G383*$L383*$S$13)</f>
        <v>200974.09640000001</v>
      </c>
      <c r="T383" s="115"/>
      <c r="U383" s="116">
        <f>(T383*$E383*$F383*$G383*$L383*$U$13)</f>
        <v>0</v>
      </c>
      <c r="V383" s="115">
        <v>0</v>
      </c>
      <c r="W383" s="116">
        <f>(V383*$E383*$F383*$G383*$L383*$W$13)</f>
        <v>0</v>
      </c>
      <c r="X383" s="115">
        <v>16</v>
      </c>
      <c r="Y383" s="116">
        <f>(X383*$E383*$F383*$G383*$L383*$Y$13)</f>
        <v>2046281.7087999997</v>
      </c>
      <c r="Z383" s="116"/>
      <c r="AA383" s="116"/>
      <c r="AB383" s="115"/>
      <c r="AC383" s="116">
        <f>(AB383*$E383*$F383*$G383*$L383*$AC$13)</f>
        <v>0</v>
      </c>
      <c r="AD383" s="115"/>
      <c r="AE383" s="116"/>
      <c r="AF383" s="115">
        <v>5</v>
      </c>
      <c r="AG383" s="116">
        <f>(AF383*$E383*$F383*$G383*$L383*$AG$13)</f>
        <v>502435.24099999998</v>
      </c>
      <c r="AH383" s="115"/>
      <c r="AI383" s="116"/>
      <c r="AJ383" s="117"/>
      <c r="AK383" s="116">
        <f>(AJ383*$E383*$F383*$G383*$L383*$AK$13)</f>
        <v>0</v>
      </c>
      <c r="AL383" s="115">
        <v>5</v>
      </c>
      <c r="AM383" s="116">
        <f>(AL383*$E383*$F383*$G383*$L383*$AM$13)</f>
        <v>502435.24099999998</v>
      </c>
      <c r="AN383" s="115">
        <v>2</v>
      </c>
      <c r="AO383" s="115">
        <f>(AN383*$E383*$F383*$G383*$L383*$AO$13)</f>
        <v>200974.09640000001</v>
      </c>
      <c r="AP383" s="115">
        <v>1</v>
      </c>
      <c r="AQ383" s="116">
        <f>(AP383*$E383*$F383*$G383*$M383*$AQ$13)</f>
        <v>120584.45784000002</v>
      </c>
      <c r="AR383" s="123">
        <v>15</v>
      </c>
      <c r="AS383" s="116">
        <f>(AR383*$E383*$F383*$G383*$M383*$AS$13)</f>
        <v>2302066.9223999996</v>
      </c>
      <c r="AT383" s="115">
        <v>0</v>
      </c>
      <c r="AU383" s="122">
        <f>(AT383*$E383*$F383*$G383*$M383*$AU$13)</f>
        <v>0</v>
      </c>
      <c r="AV383" s="115"/>
      <c r="AW383" s="116">
        <f t="shared" si="1468"/>
        <v>0</v>
      </c>
      <c r="AX383" s="115">
        <v>0</v>
      </c>
      <c r="AY383" s="115">
        <f t="shared" si="1469"/>
        <v>0</v>
      </c>
      <c r="AZ383" s="115"/>
      <c r="BA383" s="116">
        <f t="shared" si="1470"/>
        <v>0</v>
      </c>
      <c r="BB383" s="115">
        <v>0</v>
      </c>
      <c r="BC383" s="116">
        <f>(BB383*$E383*$F383*$G383*$L383*$BC$13)</f>
        <v>0</v>
      </c>
      <c r="BD383" s="115">
        <v>0</v>
      </c>
      <c r="BE383" s="116">
        <f t="shared" si="1471"/>
        <v>0</v>
      </c>
      <c r="BF383" s="115">
        <v>0</v>
      </c>
      <c r="BG383" s="116">
        <f>(BF383*$E383*$F383*$G383*$L383*$BG$13)</f>
        <v>0</v>
      </c>
      <c r="BH383" s="115">
        <v>0</v>
      </c>
      <c r="BI383" s="116">
        <f>(BH383*$E383*$F383*$G383*$L383*$BI$13)</f>
        <v>0</v>
      </c>
      <c r="BJ383" s="115">
        <v>0</v>
      </c>
      <c r="BK383" s="116">
        <f>(BJ383*$E383*$F383*$G383*$M383*$BK$13)</f>
        <v>0</v>
      </c>
      <c r="BL383" s="115">
        <v>0</v>
      </c>
      <c r="BM383" s="116">
        <f>(BL383*$E383*$F383*$G383*$M383*$BM$13)</f>
        <v>0</v>
      </c>
      <c r="BN383" s="115">
        <v>0</v>
      </c>
      <c r="BO383" s="116">
        <f>(BN383*$E383*$F383*$G383*$M383*$BO$13)</f>
        <v>0</v>
      </c>
      <c r="BP383" s="115">
        <v>0</v>
      </c>
      <c r="BQ383" s="116">
        <f>(BP383*$E383*$F383*$G383*$M383*$BQ$13)</f>
        <v>0</v>
      </c>
      <c r="BR383" s="115"/>
      <c r="BS383" s="116">
        <f>(BR383*$E383*$F383*$G383*$M383*$BS$13)</f>
        <v>0</v>
      </c>
      <c r="BT383" s="115">
        <v>0</v>
      </c>
      <c r="BU383" s="116">
        <f>(BT383*$E383*$F383*$G383*$M383*$BU$13)</f>
        <v>0</v>
      </c>
      <c r="BV383" s="115">
        <v>0</v>
      </c>
      <c r="BW383" s="124">
        <f>(BV383*$E383*$F383*$G383*$M383*$BW$13)</f>
        <v>0</v>
      </c>
      <c r="BX383" s="115">
        <v>0</v>
      </c>
      <c r="BY383" s="116">
        <f>(BX383*$E383*$F383*$G383*$L383*$BY$13)</f>
        <v>0</v>
      </c>
      <c r="BZ383" s="115">
        <v>0</v>
      </c>
      <c r="CA383" s="116">
        <f>(BZ383*$E383*$F383*$G383*$L383*$CA$13)</f>
        <v>0</v>
      </c>
      <c r="CB383" s="115">
        <v>0</v>
      </c>
      <c r="CC383" s="116">
        <f>(CB383*$E383*$F383*$G383*$L383*$CC$13)</f>
        <v>0</v>
      </c>
      <c r="CD383" s="115">
        <v>0</v>
      </c>
      <c r="CE383" s="116">
        <f>(CD383*$E383*$F383*$G383*$M383*$CE$13)</f>
        <v>0</v>
      </c>
      <c r="CF383" s="115">
        <v>0</v>
      </c>
      <c r="CG383" s="116">
        <f t="shared" si="1472"/>
        <v>0</v>
      </c>
      <c r="CH383" s="115"/>
      <c r="CI383" s="116">
        <f>(CH383*$E383*$F383*$G383*$L383*$CI$13)</f>
        <v>0</v>
      </c>
      <c r="CJ383" s="115"/>
      <c r="CK383" s="116">
        <f>(CJ383*$E383*$F383*$G383*$L383*$CK$13)</f>
        <v>0</v>
      </c>
      <c r="CL383" s="115">
        <v>0</v>
      </c>
      <c r="CM383" s="116">
        <f>(CL383*$E383*$F383*$G383*$L383*$CM$13)</f>
        <v>0</v>
      </c>
      <c r="CN383" s="115">
        <v>0</v>
      </c>
      <c r="CO383" s="116">
        <f>(CN383*$E383*$F383*$G383*$L383*$CO$13)</f>
        <v>0</v>
      </c>
      <c r="CP383" s="115">
        <v>0</v>
      </c>
      <c r="CQ383" s="116">
        <f>(CP383*$E383*$F383*$G383*$L383*$CQ$13)</f>
        <v>0</v>
      </c>
      <c r="CR383" s="115">
        <v>0</v>
      </c>
      <c r="CS383" s="116">
        <f>(CR383*$E383*$F383*$G383*$M383*$CS$13)</f>
        <v>0</v>
      </c>
      <c r="CT383" s="115">
        <v>0</v>
      </c>
      <c r="CU383" s="116">
        <f>(CT383*$E383*$F383*$G383*$M383*$CU$13)</f>
        <v>0</v>
      </c>
      <c r="CV383" s="115">
        <v>0</v>
      </c>
      <c r="CW383" s="116">
        <f>(CV383*$E383*$F383*$G383*$M383*$CW$13)</f>
        <v>0</v>
      </c>
      <c r="CX383" s="123"/>
      <c r="CY383" s="115">
        <f>(CX383*$E383*$F383*$G383*$M383*$CY$13)</f>
        <v>0</v>
      </c>
      <c r="CZ383" s="115">
        <v>0</v>
      </c>
      <c r="DA383" s="124">
        <f t="shared" si="1473"/>
        <v>0</v>
      </c>
      <c r="DB383" s="115">
        <v>0</v>
      </c>
      <c r="DC383" s="116">
        <f>(DB383*$E383*$F383*$G383*$M383*$DC$13)</f>
        <v>0</v>
      </c>
      <c r="DD383" s="125"/>
      <c r="DE383" s="115">
        <f>(DD383*$E383*$F383*$G383*$M383*$DE$13)</f>
        <v>0</v>
      </c>
      <c r="DF383" s="115">
        <v>0</v>
      </c>
      <c r="DG383" s="116">
        <f>(DF383*$E383*$F383*$G383*$M383*$DG$13)</f>
        <v>0</v>
      </c>
      <c r="DH383" s="115"/>
      <c r="DI383" s="116">
        <f>(DH383*$E383*$F383*$G383*$N383*$DI$13)</f>
        <v>0</v>
      </c>
      <c r="DJ383" s="115">
        <v>0</v>
      </c>
      <c r="DK383" s="124">
        <f>(DJ383*$E383*$F383*$G383*$O383*$DK$13)</f>
        <v>0</v>
      </c>
      <c r="DL383" s="124"/>
      <c r="DM383" s="124"/>
      <c r="DN383" s="116">
        <f t="shared" si="1474"/>
        <v>48</v>
      </c>
      <c r="DO383" s="116">
        <f t="shared" si="1474"/>
        <v>6076725.8602399994</v>
      </c>
    </row>
    <row r="384" spans="1:119" s="37" customFormat="1" ht="21.75" customHeight="1" x14ac:dyDescent="0.25">
      <c r="A384" s="89"/>
      <c r="B384" s="109">
        <v>322</v>
      </c>
      <c r="C384" s="110" t="s">
        <v>852</v>
      </c>
      <c r="D384" s="152" t="s">
        <v>853</v>
      </c>
      <c r="E384" s="93">
        <v>24257</v>
      </c>
      <c r="F384" s="112">
        <v>4.12</v>
      </c>
      <c r="G384" s="195">
        <v>0.8</v>
      </c>
      <c r="H384" s="191"/>
      <c r="I384" s="191"/>
      <c r="J384" s="191"/>
      <c r="K384" s="65"/>
      <c r="L384" s="113">
        <v>1.4</v>
      </c>
      <c r="M384" s="113">
        <v>1.68</v>
      </c>
      <c r="N384" s="113">
        <v>2.23</v>
      </c>
      <c r="O384" s="114">
        <v>2.57</v>
      </c>
      <c r="P384" s="138">
        <v>9</v>
      </c>
      <c r="Q384" s="116">
        <f t="shared" si="1467"/>
        <v>1108121.8579200001</v>
      </c>
      <c r="R384" s="194">
        <v>10</v>
      </c>
      <c r="S384" s="115">
        <f>(R384*$E384*$F384*$G384*$L384*$S$13)</f>
        <v>1231246.5088000002</v>
      </c>
      <c r="T384" s="115"/>
      <c r="U384" s="116">
        <f>(T384*$E384*$F384*$G384*$L384*$U$13)</f>
        <v>0</v>
      </c>
      <c r="V384" s="115">
        <v>0</v>
      </c>
      <c r="W384" s="116">
        <f>(V384*$E384*$F384*$G384*$L384*$W$13)</f>
        <v>0</v>
      </c>
      <c r="X384" s="115">
        <v>0</v>
      </c>
      <c r="Y384" s="116">
        <f>(X384*$E384*$F384*$G384*$L384*$Y$13)</f>
        <v>0</v>
      </c>
      <c r="Z384" s="116"/>
      <c r="AA384" s="116"/>
      <c r="AB384" s="115"/>
      <c r="AC384" s="116">
        <f>(AB384*$E384*$F384*$G384*$L384*$AC$13)</f>
        <v>0</v>
      </c>
      <c r="AD384" s="115"/>
      <c r="AE384" s="116"/>
      <c r="AF384" s="115"/>
      <c r="AG384" s="116">
        <f>(AF384*$E384*$F384*$G384*$L384*$AG$13)</f>
        <v>0</v>
      </c>
      <c r="AH384" s="115"/>
      <c r="AI384" s="116"/>
      <c r="AJ384" s="117"/>
      <c r="AK384" s="116">
        <f>(AJ384*$E384*$F384*$G384*$L384*$AK$13)</f>
        <v>0</v>
      </c>
      <c r="AL384" s="115">
        <v>6</v>
      </c>
      <c r="AM384" s="116">
        <f>(AL384*$E384*$F384*$G384*$L384*$AM$13)</f>
        <v>738747.90528000006</v>
      </c>
      <c r="AN384" s="115">
        <v>8</v>
      </c>
      <c r="AO384" s="115">
        <f>(AN384*$E384*$F384*$G384*$L384*$AO$13)</f>
        <v>984997.20704000001</v>
      </c>
      <c r="AP384" s="115">
        <v>6</v>
      </c>
      <c r="AQ384" s="116">
        <f>(AP384*$E384*$F384*$G384*$M384*$AQ$13)</f>
        <v>886497.48633600015</v>
      </c>
      <c r="AR384" s="121">
        <v>0</v>
      </c>
      <c r="AS384" s="116">
        <f>(AR384*$E384*$F384*$G384*$M384*$AS$13)</f>
        <v>0</v>
      </c>
      <c r="AT384" s="115">
        <v>0</v>
      </c>
      <c r="AU384" s="122">
        <f>(AT384*$E384*$F384*$G384*$M384*$AU$13)</f>
        <v>0</v>
      </c>
      <c r="AV384" s="115"/>
      <c r="AW384" s="116">
        <f t="shared" si="1468"/>
        <v>0</v>
      </c>
      <c r="AX384" s="115">
        <v>0</v>
      </c>
      <c r="AY384" s="115">
        <f t="shared" si="1469"/>
        <v>0</v>
      </c>
      <c r="AZ384" s="115"/>
      <c r="BA384" s="116">
        <f t="shared" si="1470"/>
        <v>0</v>
      </c>
      <c r="BB384" s="115"/>
      <c r="BC384" s="116">
        <f>(BB384*$E384*$F384*$G384*$L384*$BC$13)</f>
        <v>0</v>
      </c>
      <c r="BD384" s="115"/>
      <c r="BE384" s="116">
        <f t="shared" si="1471"/>
        <v>0</v>
      </c>
      <c r="BF384" s="115"/>
      <c r="BG384" s="116">
        <f>(BF384*$E384*$F384*$G384*$L384*$BG$13)</f>
        <v>0</v>
      </c>
      <c r="BH384" s="115">
        <v>0</v>
      </c>
      <c r="BI384" s="116">
        <f>(BH384*$E384*$F384*$G384*$L384*$BI$13)</f>
        <v>0</v>
      </c>
      <c r="BJ384" s="115">
        <v>1</v>
      </c>
      <c r="BK384" s="116">
        <f>(BJ384*$E384*$F384*$G384*$M384*$BK$13)</f>
        <v>147749.581056</v>
      </c>
      <c r="BL384" s="115"/>
      <c r="BM384" s="116">
        <f>(BL384*$E384*$F384*$G384*$M384*$BM$13)</f>
        <v>0</v>
      </c>
      <c r="BN384" s="115"/>
      <c r="BO384" s="116">
        <f>(BN384*$E384*$F384*$G384*$M384*$BO$13)</f>
        <v>0</v>
      </c>
      <c r="BP384" s="115">
        <v>0</v>
      </c>
      <c r="BQ384" s="116">
        <f>(BP384*$E384*$F384*$G384*$M384*$BQ$13)</f>
        <v>0</v>
      </c>
      <c r="BR384" s="115"/>
      <c r="BS384" s="116">
        <f>(BR384*$E384*$F384*$G384*$M384*$BS$13)</f>
        <v>0</v>
      </c>
      <c r="BT384" s="115">
        <v>0</v>
      </c>
      <c r="BU384" s="116">
        <f>(BT384*$E384*$F384*$G384*$M384*$BU$13)</f>
        <v>0</v>
      </c>
      <c r="BV384" s="115">
        <v>0</v>
      </c>
      <c r="BW384" s="124">
        <f>(BV384*$E384*$F384*$G384*$M384*$BW$13)</f>
        <v>0</v>
      </c>
      <c r="BX384" s="115"/>
      <c r="BY384" s="116">
        <f>(BX384*$E384*$F384*$G384*$L384*$BY$13)</f>
        <v>0</v>
      </c>
      <c r="BZ384" s="115"/>
      <c r="CA384" s="116">
        <f>(BZ384*$E384*$F384*$G384*$L384*$CA$13)</f>
        <v>0</v>
      </c>
      <c r="CB384" s="115">
        <v>0</v>
      </c>
      <c r="CC384" s="116">
        <f>(CB384*$E384*$F384*$G384*$L384*$CC$13)</f>
        <v>0</v>
      </c>
      <c r="CD384" s="115"/>
      <c r="CE384" s="116">
        <f>(CD384*$E384*$F384*$G384*$M384*$CE$13)</f>
        <v>0</v>
      </c>
      <c r="CF384" s="115"/>
      <c r="CG384" s="116">
        <f t="shared" si="1472"/>
        <v>0</v>
      </c>
      <c r="CH384" s="115"/>
      <c r="CI384" s="116">
        <f>(CH384*$E384*$F384*$G384*$L384*$CI$13)</f>
        <v>0</v>
      </c>
      <c r="CJ384" s="115"/>
      <c r="CK384" s="116">
        <f>(CJ384*$E384*$F384*$G384*$L384*$CK$13)</f>
        <v>0</v>
      </c>
      <c r="CL384" s="115">
        <v>0</v>
      </c>
      <c r="CM384" s="116">
        <f>(CL384*$E384*$F384*$G384*$L384*$CM$13)</f>
        <v>0</v>
      </c>
      <c r="CN384" s="115">
        <v>0</v>
      </c>
      <c r="CO384" s="116">
        <f>(CN384*$E384*$F384*$G384*$L384*$CO$13)</f>
        <v>0</v>
      </c>
      <c r="CP384" s="115">
        <v>0</v>
      </c>
      <c r="CQ384" s="116">
        <f>(CP384*$E384*$F384*$G384*$L384*$CQ$13)</f>
        <v>0</v>
      </c>
      <c r="CR384" s="115">
        <v>3</v>
      </c>
      <c r="CS384" s="116">
        <f>(CR384*$E384*$F384*$G384*$M384*$CS$13)</f>
        <v>402953.40288000001</v>
      </c>
      <c r="CT384" s="115">
        <v>0</v>
      </c>
      <c r="CU384" s="116">
        <f>(CT384*$E384*$F384*$G384*$M384*$CU$13)</f>
        <v>0</v>
      </c>
      <c r="CV384" s="115"/>
      <c r="CW384" s="116">
        <f>(CV384*$E384*$F384*$G384*$M384*$CW$13)</f>
        <v>0</v>
      </c>
      <c r="CX384" s="123"/>
      <c r="CY384" s="115">
        <f>(CX384*$E384*$F384*$G384*$M384*$CY$13)</f>
        <v>0</v>
      </c>
      <c r="CZ384" s="115"/>
      <c r="DA384" s="124">
        <f t="shared" si="1473"/>
        <v>0</v>
      </c>
      <c r="DB384" s="115">
        <v>0</v>
      </c>
      <c r="DC384" s="116">
        <f>(DB384*$E384*$F384*$G384*$M384*$DC$13)</f>
        <v>0</v>
      </c>
      <c r="DD384" s="125"/>
      <c r="DE384" s="115">
        <f>(DD384*$E384*$F384*$G384*$M384*$DE$13)</f>
        <v>0</v>
      </c>
      <c r="DF384" s="115">
        <v>0</v>
      </c>
      <c r="DG384" s="116">
        <f>(DF384*$E384*$F384*$G384*$M384*$DG$13)</f>
        <v>0</v>
      </c>
      <c r="DH384" s="115"/>
      <c r="DI384" s="116">
        <f>(DH384*$E384*$F384*$G384*$N384*$DI$13)</f>
        <v>0</v>
      </c>
      <c r="DJ384" s="115">
        <v>1</v>
      </c>
      <c r="DK384" s="124">
        <f>(DJ384*$E384*$F384*$G384*$O384*$DK$13)</f>
        <v>164379.40403199999</v>
      </c>
      <c r="DL384" s="124"/>
      <c r="DM384" s="124"/>
      <c r="DN384" s="116">
        <f t="shared" si="1474"/>
        <v>44</v>
      </c>
      <c r="DO384" s="116">
        <f t="shared" si="1474"/>
        <v>5664693.3533440009</v>
      </c>
    </row>
    <row r="385" spans="1:119" s="37" customFormat="1" ht="30" customHeight="1" x14ac:dyDescent="0.25">
      <c r="A385" s="89"/>
      <c r="B385" s="109">
        <v>323</v>
      </c>
      <c r="C385" s="110" t="s">
        <v>854</v>
      </c>
      <c r="D385" s="152" t="s">
        <v>855</v>
      </c>
      <c r="E385" s="93">
        <v>24257</v>
      </c>
      <c r="F385" s="112">
        <v>1.1599999999999999</v>
      </c>
      <c r="G385" s="131">
        <v>1</v>
      </c>
      <c r="H385" s="101"/>
      <c r="I385" s="101"/>
      <c r="J385" s="101"/>
      <c r="K385" s="65"/>
      <c r="L385" s="113">
        <v>1.4</v>
      </c>
      <c r="M385" s="113">
        <v>1.68</v>
      </c>
      <c r="N385" s="113">
        <v>2.23</v>
      </c>
      <c r="O385" s="114">
        <v>2.57</v>
      </c>
      <c r="P385" s="138">
        <v>0</v>
      </c>
      <c r="Q385" s="116">
        <f t="shared" si="1467"/>
        <v>0</v>
      </c>
      <c r="R385" s="194">
        <v>1</v>
      </c>
      <c r="S385" s="115">
        <f>(R385*$E385*$F385*$G385*$L385*$S$13)</f>
        <v>43332.7048</v>
      </c>
      <c r="T385" s="115">
        <v>66</v>
      </c>
      <c r="U385" s="116">
        <f>(T385*$E385*$F385*$G385*$L385*$U$13)</f>
        <v>3200553.5765279997</v>
      </c>
      <c r="V385" s="115">
        <v>0</v>
      </c>
      <c r="W385" s="116">
        <f>(V385*$E385*$F385*$G385*$L385*$W$13)</f>
        <v>0</v>
      </c>
      <c r="X385" s="115">
        <v>0</v>
      </c>
      <c r="Y385" s="116">
        <f>(X385*$E385*$F385*$G385*$L385*$Y$13)</f>
        <v>0</v>
      </c>
      <c r="Z385" s="116"/>
      <c r="AA385" s="116"/>
      <c r="AB385" s="115"/>
      <c r="AC385" s="116">
        <f>(AB385*$E385*$F385*$G385*$L385*$AC$13)</f>
        <v>0</v>
      </c>
      <c r="AD385" s="115"/>
      <c r="AE385" s="116"/>
      <c r="AF385" s="115"/>
      <c r="AG385" s="116">
        <f>(AF385*$E385*$F385*$G385*$L385*$AG$13)</f>
        <v>0</v>
      </c>
      <c r="AH385" s="115"/>
      <c r="AI385" s="116"/>
      <c r="AJ385" s="117"/>
      <c r="AK385" s="116">
        <f>(AJ385*$E385*$F385*$G385*$L385*$AK$13)</f>
        <v>0</v>
      </c>
      <c r="AL385" s="115">
        <v>10</v>
      </c>
      <c r="AM385" s="116">
        <f>(AL385*$E385*$F385*$G385*$L385*$AM$13)</f>
        <v>433327.04799999995</v>
      </c>
      <c r="AN385" s="115">
        <v>2</v>
      </c>
      <c r="AO385" s="115">
        <f>(AN385*$E385*$F385*$G385*$L385*$AO$13)</f>
        <v>86665.409599999999</v>
      </c>
      <c r="AP385" s="115">
        <v>4</v>
      </c>
      <c r="AQ385" s="116">
        <f>(AP385*$E385*$F385*$G385*$M385*$AQ$13)</f>
        <v>207996.98303999999</v>
      </c>
      <c r="AR385" s="123">
        <v>0</v>
      </c>
      <c r="AS385" s="116">
        <f>(AR385*$E385*$F385*$G385*$M385*$AS$13)</f>
        <v>0</v>
      </c>
      <c r="AT385" s="115">
        <v>0</v>
      </c>
      <c r="AU385" s="122">
        <f>(AT385*$E385*$F385*$G385*$M385*$AU$13)</f>
        <v>0</v>
      </c>
      <c r="AV385" s="115"/>
      <c r="AW385" s="116">
        <f t="shared" si="1468"/>
        <v>0</v>
      </c>
      <c r="AX385" s="115">
        <v>0</v>
      </c>
      <c r="AY385" s="115">
        <f t="shared" si="1469"/>
        <v>0</v>
      </c>
      <c r="AZ385" s="115"/>
      <c r="BA385" s="116">
        <f t="shared" si="1470"/>
        <v>0</v>
      </c>
      <c r="BB385" s="115">
        <v>0</v>
      </c>
      <c r="BC385" s="116">
        <f>(BB385*$E385*$F385*$G385*$L385*$BC$13)</f>
        <v>0</v>
      </c>
      <c r="BD385" s="115">
        <v>0</v>
      </c>
      <c r="BE385" s="116">
        <f t="shared" si="1471"/>
        <v>0</v>
      </c>
      <c r="BF385" s="115">
        <v>0</v>
      </c>
      <c r="BG385" s="116">
        <f>(BF385*$E385*$F385*$G385*$L385*$BG$13)</f>
        <v>0</v>
      </c>
      <c r="BH385" s="115">
        <v>5</v>
      </c>
      <c r="BI385" s="116">
        <f>(BH385*$E385*$F385*$G385*$L385*$BI$13)</f>
        <v>236360.20799999996</v>
      </c>
      <c r="BJ385" s="115">
        <v>0</v>
      </c>
      <c r="BK385" s="116">
        <f>(BJ385*$E385*$F385*$G385*$M385*$BK$13)</f>
        <v>0</v>
      </c>
      <c r="BL385" s="115">
        <v>0</v>
      </c>
      <c r="BM385" s="116">
        <f>(BL385*$E385*$F385*$G385*$M385*$BM$13)</f>
        <v>0</v>
      </c>
      <c r="BN385" s="115">
        <v>0</v>
      </c>
      <c r="BO385" s="116">
        <f>(BN385*$E385*$F385*$G385*$M385*$BO$13)</f>
        <v>0</v>
      </c>
      <c r="BP385" s="115">
        <v>1</v>
      </c>
      <c r="BQ385" s="116">
        <f>(BP385*$E385*$F385*$G385*$M385*$BQ$13)</f>
        <v>47272.041599999997</v>
      </c>
      <c r="BR385" s="115"/>
      <c r="BS385" s="116">
        <f>(BR385*$E385*$F385*$G385*$M385*$BS$13)</f>
        <v>0</v>
      </c>
      <c r="BT385" s="115">
        <v>0</v>
      </c>
      <c r="BU385" s="116">
        <f>(BT385*$E385*$F385*$G385*$M385*$BU$13)</f>
        <v>0</v>
      </c>
      <c r="BV385" s="115">
        <v>0</v>
      </c>
      <c r="BW385" s="124">
        <f>(BV385*$E385*$F385*$G385*$M385*$BW$13)</f>
        <v>0</v>
      </c>
      <c r="BX385" s="115">
        <v>0</v>
      </c>
      <c r="BY385" s="116">
        <f>(BX385*$E385*$F385*$G385*$L385*$BY$13)</f>
        <v>0</v>
      </c>
      <c r="BZ385" s="115">
        <v>0</v>
      </c>
      <c r="CA385" s="116">
        <f>(BZ385*$E385*$F385*$G385*$L385*$CA$13)</f>
        <v>0</v>
      </c>
      <c r="CB385" s="115">
        <v>0</v>
      </c>
      <c r="CC385" s="116">
        <f>(CB385*$E385*$F385*$G385*$L385*$CC$13)</f>
        <v>0</v>
      </c>
      <c r="CD385" s="115">
        <v>0</v>
      </c>
      <c r="CE385" s="116">
        <f>(CD385*$E385*$F385*$G385*$M385*$CE$13)</f>
        <v>0</v>
      </c>
      <c r="CF385" s="115">
        <v>0</v>
      </c>
      <c r="CG385" s="116">
        <f t="shared" si="1472"/>
        <v>0</v>
      </c>
      <c r="CH385" s="115"/>
      <c r="CI385" s="116">
        <f>(CH385*$E385*$F385*$G385*$L385*$CI$13)</f>
        <v>0</v>
      </c>
      <c r="CJ385" s="115"/>
      <c r="CK385" s="116">
        <f>(CJ385*$E385*$F385*$G385*$L385*$CK$13)</f>
        <v>0</v>
      </c>
      <c r="CL385" s="115">
        <v>0</v>
      </c>
      <c r="CM385" s="116">
        <f>(CL385*$E385*$F385*$G385*$L385*$CM$13)</f>
        <v>0</v>
      </c>
      <c r="CN385" s="115">
        <v>0</v>
      </c>
      <c r="CO385" s="116">
        <f>(CN385*$E385*$F385*$G385*$L385*$CO$13)</f>
        <v>0</v>
      </c>
      <c r="CP385" s="115">
        <v>0</v>
      </c>
      <c r="CQ385" s="116">
        <f>(CP385*$E385*$F385*$G385*$L385*$CQ$13)</f>
        <v>0</v>
      </c>
      <c r="CR385" s="115">
        <v>0</v>
      </c>
      <c r="CS385" s="116">
        <f>(CR385*$E385*$F385*$G385*$M385*$CS$13)</f>
        <v>0</v>
      </c>
      <c r="CT385" s="115">
        <v>5</v>
      </c>
      <c r="CU385" s="116">
        <f>(CT385*$E385*$F385*$G385*$M385*$CU$13)</f>
        <v>236360.20799999996</v>
      </c>
      <c r="CV385" s="115">
        <v>0</v>
      </c>
      <c r="CW385" s="116">
        <f>(CV385*$E385*$F385*$G385*$M385*$CW$13)</f>
        <v>0</v>
      </c>
      <c r="CX385" s="123"/>
      <c r="CY385" s="115">
        <f>(CX385*$E385*$F385*$G385*$M385*$CY$13)</f>
        <v>0</v>
      </c>
      <c r="CZ385" s="115">
        <v>0</v>
      </c>
      <c r="DA385" s="124">
        <f t="shared" si="1473"/>
        <v>0</v>
      </c>
      <c r="DB385" s="115">
        <v>0</v>
      </c>
      <c r="DC385" s="116">
        <f>(DB385*$E385*$F385*$G385*$M385*$DC$13)</f>
        <v>0</v>
      </c>
      <c r="DD385" s="125"/>
      <c r="DE385" s="115">
        <f>(DD385*$E385*$F385*$G385*$M385*$DE$13)</f>
        <v>0</v>
      </c>
      <c r="DF385" s="115">
        <v>0</v>
      </c>
      <c r="DG385" s="116">
        <f>(DF385*$E385*$F385*$G385*$M385*$DG$13)</f>
        <v>0</v>
      </c>
      <c r="DH385" s="115"/>
      <c r="DI385" s="116">
        <f>(DH385*$E385*$F385*$G385*$N385*$DI$13)</f>
        <v>0</v>
      </c>
      <c r="DJ385" s="115">
        <v>2</v>
      </c>
      <c r="DK385" s="124">
        <f>(DJ385*$E385*$F385*$G385*$O385*$DK$13)</f>
        <v>115703.94944</v>
      </c>
      <c r="DL385" s="124"/>
      <c r="DM385" s="124"/>
      <c r="DN385" s="116">
        <f t="shared" si="1474"/>
        <v>96</v>
      </c>
      <c r="DO385" s="116">
        <f t="shared" si="1474"/>
        <v>4607572.1290079989</v>
      </c>
    </row>
    <row r="386" spans="1:119" s="37" customFormat="1" ht="30" customHeight="1" x14ac:dyDescent="0.25">
      <c r="A386" s="89"/>
      <c r="B386" s="109">
        <v>324</v>
      </c>
      <c r="C386" s="110" t="s">
        <v>856</v>
      </c>
      <c r="D386" s="152" t="s">
        <v>857</v>
      </c>
      <c r="E386" s="93">
        <v>24257</v>
      </c>
      <c r="F386" s="112">
        <v>1.95</v>
      </c>
      <c r="G386" s="131">
        <v>1</v>
      </c>
      <c r="H386" s="101"/>
      <c r="I386" s="101"/>
      <c r="J386" s="101"/>
      <c r="K386" s="65"/>
      <c r="L386" s="113">
        <v>1.4</v>
      </c>
      <c r="M386" s="113">
        <v>1.68</v>
      </c>
      <c r="N386" s="113">
        <v>2.23</v>
      </c>
      <c r="O386" s="114">
        <v>2.57</v>
      </c>
      <c r="P386" s="138">
        <v>131</v>
      </c>
      <c r="Q386" s="116">
        <f t="shared" si="1467"/>
        <v>9542534.0009999983</v>
      </c>
      <c r="R386" s="194">
        <v>30</v>
      </c>
      <c r="S386" s="115">
        <f>(R386*$E386*$F386*$G386*$L386*$S$13)</f>
        <v>2185313.13</v>
      </c>
      <c r="T386" s="115">
        <v>15</v>
      </c>
      <c r="U386" s="116">
        <f>(T386*$E386*$F386*$G386*$L386*$U$13)</f>
        <v>1222782.02865</v>
      </c>
      <c r="V386" s="115">
        <v>0</v>
      </c>
      <c r="W386" s="116">
        <f>(V386*$E386*$F386*$G386*$L386*$W$13)</f>
        <v>0</v>
      </c>
      <c r="X386" s="115">
        <v>10</v>
      </c>
      <c r="Y386" s="116">
        <f>(X386*$E386*$F386*$G386*$L386*$Y$13)</f>
        <v>927102.53999999992</v>
      </c>
      <c r="Z386" s="116"/>
      <c r="AA386" s="116"/>
      <c r="AB386" s="115"/>
      <c r="AC386" s="116">
        <f>(AB386*$E386*$F386*$G386*$L386*$AC$13)</f>
        <v>0</v>
      </c>
      <c r="AD386" s="115"/>
      <c r="AE386" s="116"/>
      <c r="AF386" s="115">
        <v>15</v>
      </c>
      <c r="AG386" s="116">
        <f>(AF386*$E386*$F386*$G386*$L386*$AG$13)</f>
        <v>1092656.5649999999</v>
      </c>
      <c r="AH386" s="115"/>
      <c r="AI386" s="116"/>
      <c r="AJ386" s="117"/>
      <c r="AK386" s="116">
        <f>(AJ386*$E386*$F386*$G386*$L386*$AK$13)</f>
        <v>0</v>
      </c>
      <c r="AL386" s="115">
        <v>70</v>
      </c>
      <c r="AM386" s="124">
        <f>(AL386*$E386*$F386*$G386*$L386*$AM$13)</f>
        <v>5099063.97</v>
      </c>
      <c r="AN386" s="115">
        <v>44</v>
      </c>
      <c r="AO386" s="115">
        <f>(AN386*$E386*$F386*$G386*$L386*$AO$13)</f>
        <v>3205125.9240000001</v>
      </c>
      <c r="AP386" s="115">
        <v>40</v>
      </c>
      <c r="AQ386" s="116">
        <f>(AP386*$E386*$F386*$G386*$M386*$AQ$13)</f>
        <v>3496501.0079999999</v>
      </c>
      <c r="AR386" s="123">
        <v>1</v>
      </c>
      <c r="AS386" s="116">
        <f>(AR386*$E386*$F386*$G386*$M386*$AS$13)</f>
        <v>111252.3048</v>
      </c>
      <c r="AT386" s="115">
        <v>0</v>
      </c>
      <c r="AU386" s="122">
        <f>(AT386*$E386*$F386*$G386*$M386*$AU$13)</f>
        <v>0</v>
      </c>
      <c r="AV386" s="115"/>
      <c r="AW386" s="116">
        <f t="shared" si="1468"/>
        <v>0</v>
      </c>
      <c r="AX386" s="115">
        <v>0</v>
      </c>
      <c r="AY386" s="115">
        <f t="shared" si="1469"/>
        <v>0</v>
      </c>
      <c r="AZ386" s="115"/>
      <c r="BA386" s="116">
        <f t="shared" si="1470"/>
        <v>0</v>
      </c>
      <c r="BB386" s="115">
        <v>0</v>
      </c>
      <c r="BC386" s="116">
        <f>(BB386*$E386*$F386*$G386*$L386*$BC$13)</f>
        <v>0</v>
      </c>
      <c r="BD386" s="115">
        <v>0</v>
      </c>
      <c r="BE386" s="116">
        <f t="shared" si="1471"/>
        <v>0</v>
      </c>
      <c r="BF386" s="115">
        <v>0</v>
      </c>
      <c r="BG386" s="116">
        <f>(BF386*$E386*$F386*$G386*$L386*$BG$13)</f>
        <v>0</v>
      </c>
      <c r="BH386" s="115">
        <v>11</v>
      </c>
      <c r="BI386" s="116">
        <f>(BH386*$E386*$F386*$G386*$L386*$BI$13)</f>
        <v>874125.25199999998</v>
      </c>
      <c r="BJ386" s="115">
        <v>3</v>
      </c>
      <c r="BK386" s="116">
        <f>(BJ386*$E386*$F386*$G386*$M386*$BK$13)</f>
        <v>262237.57559999998</v>
      </c>
      <c r="BL386" s="115">
        <v>0</v>
      </c>
      <c r="BM386" s="116">
        <f>(BL386*$E386*$F386*$G386*$M386*$BM$13)</f>
        <v>0</v>
      </c>
      <c r="BN386" s="115">
        <v>0</v>
      </c>
      <c r="BO386" s="116">
        <f>(BN386*$E386*$F386*$G386*$M386*$BO$13)</f>
        <v>0</v>
      </c>
      <c r="BP386" s="115">
        <v>2</v>
      </c>
      <c r="BQ386" s="116">
        <f>(BP386*$E386*$F386*$G386*$M386*$BQ$13)</f>
        <v>158931.864</v>
      </c>
      <c r="BR386" s="115"/>
      <c r="BS386" s="116">
        <f>(BR386*$E386*$F386*$G386*$M386*$BS$13)</f>
        <v>0</v>
      </c>
      <c r="BT386" s="115">
        <v>5</v>
      </c>
      <c r="BU386" s="116">
        <f>(BT386*$E386*$F386*$G386*$M386*$BU$13)</f>
        <v>476795.59199999995</v>
      </c>
      <c r="BV386" s="115">
        <v>8</v>
      </c>
      <c r="BW386" s="124">
        <f>(BV386*$E386*$F386*$G386*$M386*$BW$13)</f>
        <v>762872.94719999994</v>
      </c>
      <c r="BX386" s="115">
        <v>0</v>
      </c>
      <c r="BY386" s="116">
        <f>(BX386*$E386*$F386*$G386*$L386*$BY$13)</f>
        <v>0</v>
      </c>
      <c r="BZ386" s="115">
        <v>0</v>
      </c>
      <c r="CA386" s="116">
        <f>(BZ386*$E386*$F386*$G386*$L386*$CA$13)</f>
        <v>0</v>
      </c>
      <c r="CB386" s="115">
        <v>21</v>
      </c>
      <c r="CC386" s="116">
        <f>(CB386*$E386*$F386*$G386*$L386*$CC$13)</f>
        <v>1390653.81</v>
      </c>
      <c r="CD386" s="115">
        <v>3</v>
      </c>
      <c r="CE386" s="116">
        <f>(CD386*$E386*$F386*$G386*$M386*$CE$13)</f>
        <v>238397.79599999997</v>
      </c>
      <c r="CF386" s="115">
        <v>0</v>
      </c>
      <c r="CG386" s="116">
        <f t="shared" si="1472"/>
        <v>0</v>
      </c>
      <c r="CH386" s="115"/>
      <c r="CI386" s="116">
        <f>(CH386*$E386*$F386*$G386*$L386*$CI$13)</f>
        <v>0</v>
      </c>
      <c r="CJ386" s="115"/>
      <c r="CK386" s="116">
        <f>(CJ386*$E386*$F386*$G386*$L386*$CK$13)</f>
        <v>0</v>
      </c>
      <c r="CL386" s="115">
        <v>0</v>
      </c>
      <c r="CM386" s="116">
        <f>(CL386*$E386*$F386*$G386*$L386*$CM$13)</f>
        <v>0</v>
      </c>
      <c r="CN386" s="115">
        <v>5</v>
      </c>
      <c r="CO386" s="116">
        <f>(CN386*$E386*$F386*$G386*$L386*$CO$13)</f>
        <v>297997.245</v>
      </c>
      <c r="CP386" s="115">
        <v>6</v>
      </c>
      <c r="CQ386" s="116">
        <f>(CP386*$E386*$F386*$G386*$L386*$CQ$13)</f>
        <v>397329.65999999992</v>
      </c>
      <c r="CR386" s="115">
        <v>14</v>
      </c>
      <c r="CS386" s="116">
        <f>(CR386*$E386*$F386*$G386*$M386*$CS$13)</f>
        <v>1112523.048</v>
      </c>
      <c r="CT386" s="115">
        <v>0</v>
      </c>
      <c r="CU386" s="116">
        <f>(CT386*$E386*$F386*$G386*$M386*$CU$13)</f>
        <v>0</v>
      </c>
      <c r="CV386" s="115">
        <v>0</v>
      </c>
      <c r="CW386" s="116">
        <f>(CV386*$E386*$F386*$G386*$M386*$CW$13)</f>
        <v>0</v>
      </c>
      <c r="CX386" s="123"/>
      <c r="CY386" s="115">
        <f>(CX386*$E386*$F386*$G386*$M386*$CY$13)</f>
        <v>0</v>
      </c>
      <c r="CZ386" s="115">
        <v>0</v>
      </c>
      <c r="DA386" s="124">
        <f t="shared" si="1473"/>
        <v>0</v>
      </c>
      <c r="DB386" s="115">
        <v>0</v>
      </c>
      <c r="DC386" s="116">
        <f>(DB386*$E386*$F386*$G386*$M386*$DC$13)</f>
        <v>0</v>
      </c>
      <c r="DD386" s="125"/>
      <c r="DE386" s="115">
        <f>(DD386*$E386*$F386*$G386*$M386*$DE$13)</f>
        <v>0</v>
      </c>
      <c r="DF386" s="115"/>
      <c r="DG386" s="116">
        <f>(DF386*$E386*$F386*$G386*$M386*$DG$13)</f>
        <v>0</v>
      </c>
      <c r="DH386" s="115"/>
      <c r="DI386" s="116">
        <f>(DH386*$E386*$F386*$G386*$N386*$DI$13)</f>
        <v>0</v>
      </c>
      <c r="DJ386" s="115">
        <v>0</v>
      </c>
      <c r="DK386" s="124">
        <f>(DJ386*$E386*$F386*$G386*$O386*$DK$13)</f>
        <v>0</v>
      </c>
      <c r="DL386" s="124"/>
      <c r="DM386" s="124"/>
      <c r="DN386" s="116">
        <f t="shared" si="1474"/>
        <v>434</v>
      </c>
      <c r="DO386" s="116">
        <f t="shared" si="1474"/>
        <v>32854196.261249997</v>
      </c>
    </row>
    <row r="387" spans="1:119" s="37" customFormat="1" ht="30" x14ac:dyDescent="0.25">
      <c r="A387" s="89"/>
      <c r="B387" s="109">
        <v>325</v>
      </c>
      <c r="C387" s="110" t="s">
        <v>858</v>
      </c>
      <c r="D387" s="152" t="s">
        <v>859</v>
      </c>
      <c r="E387" s="93">
        <v>24257</v>
      </c>
      <c r="F387" s="112">
        <v>2.46</v>
      </c>
      <c r="G387" s="131">
        <v>1</v>
      </c>
      <c r="H387" s="101"/>
      <c r="I387" s="101"/>
      <c r="J387" s="101"/>
      <c r="K387" s="65"/>
      <c r="L387" s="113">
        <v>1.4</v>
      </c>
      <c r="M387" s="113">
        <v>1.68</v>
      </c>
      <c r="N387" s="113">
        <v>2.23</v>
      </c>
      <c r="O387" s="114">
        <v>2.57</v>
      </c>
      <c r="P387" s="138">
        <v>8</v>
      </c>
      <c r="Q387" s="116">
        <f t="shared" ref="Q387:Q392" si="1501">(P387*$E387*$F387*$G387*$L387)</f>
        <v>668328.86399999994</v>
      </c>
      <c r="R387" s="194">
        <v>1</v>
      </c>
      <c r="S387" s="115">
        <f t="shared" ref="S387:S392" si="1502">(R387*$E387*$F387*$G387*$L387)</f>
        <v>83541.107999999993</v>
      </c>
      <c r="T387" s="115">
        <v>0</v>
      </c>
      <c r="U387" s="116">
        <f t="shared" ref="U387:U392" si="1503">(T387*$E387*$F387*$G387*$L387)</f>
        <v>0</v>
      </c>
      <c r="V387" s="115">
        <v>0</v>
      </c>
      <c r="W387" s="116">
        <f t="shared" ref="W387:W392" si="1504">(V387*$E387*$F387*$G387*$L387)</f>
        <v>0</v>
      </c>
      <c r="X387" s="115">
        <v>4</v>
      </c>
      <c r="Y387" s="116">
        <f t="shared" ref="Y387:Y392" si="1505">(X387*$E387*$F387*$G387*$L387)</f>
        <v>334164.43199999997</v>
      </c>
      <c r="Z387" s="116"/>
      <c r="AA387" s="116"/>
      <c r="AB387" s="115"/>
      <c r="AC387" s="116">
        <f t="shared" ref="AC387:AC392" si="1506">(AB387*$E387*$F387*$G387*$L387)</f>
        <v>0</v>
      </c>
      <c r="AD387" s="115"/>
      <c r="AE387" s="116"/>
      <c r="AF387" s="115">
        <v>2</v>
      </c>
      <c r="AG387" s="116">
        <f t="shared" ref="AG387:AG392" si="1507">(AF387*$E387*$F387*$G387*$L387)</f>
        <v>167082.21599999999</v>
      </c>
      <c r="AH387" s="115"/>
      <c r="AI387" s="116"/>
      <c r="AJ387" s="117"/>
      <c r="AK387" s="116">
        <f t="shared" ref="AK387:AK392" si="1508">(AJ387*$E387*$F387*$G387*$L387)</f>
        <v>0</v>
      </c>
      <c r="AL387" s="115">
        <v>15</v>
      </c>
      <c r="AM387" s="116">
        <f t="shared" ref="AM387:AM392" si="1509">(AL387*$E387*$F387*$G387*$L387)</f>
        <v>1253116.6199999999</v>
      </c>
      <c r="AN387" s="115">
        <v>2</v>
      </c>
      <c r="AO387" s="115">
        <f t="shared" ref="AO387:AO392" si="1510">(AN387*$E387*$F387*$G387*$L387)</f>
        <v>167082.21599999999</v>
      </c>
      <c r="AP387" s="115">
        <v>1</v>
      </c>
      <c r="AQ387" s="116">
        <f t="shared" ref="AQ387:AQ392" si="1511">(AP387*$E387*$F387*$G387*$M387)</f>
        <v>100249.3296</v>
      </c>
      <c r="AR387" s="123">
        <v>1</v>
      </c>
      <c r="AS387" s="116">
        <f t="shared" ref="AS387:AS392" si="1512">(AR387*$E387*$F387*$G387*$M387)</f>
        <v>100249.3296</v>
      </c>
      <c r="AT387" s="115">
        <v>0</v>
      </c>
      <c r="AU387" s="122">
        <f t="shared" ref="AU387:AU392" si="1513">(AT387*$E387*$F387*$G387*$M387)</f>
        <v>0</v>
      </c>
      <c r="AV387" s="115"/>
      <c r="AW387" s="116">
        <f t="shared" si="1468"/>
        <v>0</v>
      </c>
      <c r="AX387" s="115">
        <v>0</v>
      </c>
      <c r="AY387" s="115">
        <f t="shared" si="1469"/>
        <v>0</v>
      </c>
      <c r="AZ387" s="115"/>
      <c r="BA387" s="116">
        <f t="shared" si="1470"/>
        <v>0</v>
      </c>
      <c r="BB387" s="115">
        <v>0</v>
      </c>
      <c r="BC387" s="116">
        <f t="shared" ref="BC387:BC392" si="1514">(BB387*$E387*$F387*$G387*$L387)</f>
        <v>0</v>
      </c>
      <c r="BD387" s="115">
        <v>0</v>
      </c>
      <c r="BE387" s="116">
        <f t="shared" si="1471"/>
        <v>0</v>
      </c>
      <c r="BF387" s="115">
        <v>0</v>
      </c>
      <c r="BG387" s="116"/>
      <c r="BH387" s="115">
        <v>0</v>
      </c>
      <c r="BI387" s="116">
        <f t="shared" ref="BI387:BI392" si="1515">(BH387*$E387*$F387*$G387*$L387)</f>
        <v>0</v>
      </c>
      <c r="BJ387" s="115">
        <v>0</v>
      </c>
      <c r="BK387" s="116">
        <f t="shared" ref="BK387:BK391" si="1516">(BJ387*$E387*$F387*$G387*$M387)</f>
        <v>0</v>
      </c>
      <c r="BL387" s="115">
        <v>0</v>
      </c>
      <c r="BM387" s="116">
        <f t="shared" ref="BM387:BM392" si="1517">(BL387*$E387*$F387*$G387*$M387)</f>
        <v>0</v>
      </c>
      <c r="BN387" s="115">
        <v>0</v>
      </c>
      <c r="BO387" s="116">
        <f t="shared" ref="BO387:BO392" si="1518">(BN387*$E387*$F387*$G387*$M387)</f>
        <v>0</v>
      </c>
      <c r="BP387" s="115">
        <v>0</v>
      </c>
      <c r="BQ387" s="116">
        <f t="shared" ref="BQ387:BQ392" si="1519">(BP387*$E387*$F387*$G387*$M387)</f>
        <v>0</v>
      </c>
      <c r="BR387" s="115"/>
      <c r="BS387" s="116">
        <f t="shared" ref="BS387:BS392" si="1520">(BR387*$E387*$F387*$G387*$M387)</f>
        <v>0</v>
      </c>
      <c r="BT387" s="115">
        <v>0</v>
      </c>
      <c r="BU387" s="116">
        <f t="shared" ref="BU387:BU392" si="1521">(BT387*$E387*$F387*$G387*$M387)</f>
        <v>0</v>
      </c>
      <c r="BV387" s="115">
        <v>1</v>
      </c>
      <c r="BW387" s="124">
        <f t="shared" ref="BW387:BW392" si="1522">(BV387*$E387*$F387*$G387*$M387)</f>
        <v>100249.3296</v>
      </c>
      <c r="BX387" s="115">
        <v>0</v>
      </c>
      <c r="BY387" s="116">
        <f t="shared" ref="BY387:BY392" si="1523">(BX387*$E387*$F387*$G387*$L387)</f>
        <v>0</v>
      </c>
      <c r="BZ387" s="115">
        <v>0</v>
      </c>
      <c r="CA387" s="116">
        <f t="shared" ref="CA387:CA392" si="1524">(BZ387*$E387*$F387*$G387*$L387)</f>
        <v>0</v>
      </c>
      <c r="CB387" s="115">
        <v>0</v>
      </c>
      <c r="CC387" s="116">
        <f t="shared" ref="CC387:CC392" si="1525">(CB387*$E387*$F387*$G387*$L387)</f>
        <v>0</v>
      </c>
      <c r="CD387" s="115">
        <v>0</v>
      </c>
      <c r="CE387" s="116">
        <f t="shared" ref="CE387:CE392" si="1526">(CD387*$E387*$F387*$G387*$M387)</f>
        <v>0</v>
      </c>
      <c r="CF387" s="115">
        <v>0</v>
      </c>
      <c r="CG387" s="116">
        <f t="shared" si="1472"/>
        <v>0</v>
      </c>
      <c r="CH387" s="115"/>
      <c r="CI387" s="116">
        <f t="shared" ref="CI387:CI392" si="1527">(CH387*$E387*$F387*$G387*$L387)</f>
        <v>0</v>
      </c>
      <c r="CJ387" s="115"/>
      <c r="CK387" s="116">
        <f t="shared" ref="CK387:CK392" si="1528">(CJ387*$E387*$F387*$G387*$L387)</f>
        <v>0</v>
      </c>
      <c r="CL387" s="115">
        <v>0</v>
      </c>
      <c r="CM387" s="116">
        <f t="shared" ref="CM387:CM392" si="1529">(CL387*$E387*$F387*$G387*$L387)</f>
        <v>0</v>
      </c>
      <c r="CN387" s="115">
        <v>0</v>
      </c>
      <c r="CO387" s="116">
        <f t="shared" ref="CO387:CO392" si="1530">(CN387*$E387*$F387*$G387*$L387)</f>
        <v>0</v>
      </c>
      <c r="CP387" s="115">
        <v>0</v>
      </c>
      <c r="CQ387" s="116">
        <f t="shared" ref="CQ387:CQ392" si="1531">(CP387*$E387*$F387*$G387*$L387)</f>
        <v>0</v>
      </c>
      <c r="CR387" s="115">
        <v>0</v>
      </c>
      <c r="CS387" s="116">
        <f t="shared" ref="CS387:CS392" si="1532">(CR387*$E387*$F387*$G387*$M387)</f>
        <v>0</v>
      </c>
      <c r="CT387" s="115">
        <v>0</v>
      </c>
      <c r="CU387" s="116">
        <f t="shared" ref="CU387:CU392" si="1533">(CT387*$E387*$F387*$G387*$M387)</f>
        <v>0</v>
      </c>
      <c r="CV387" s="115">
        <v>0</v>
      </c>
      <c r="CW387" s="116">
        <f t="shared" ref="CW387:CW392" si="1534">(CV387*$E387*$F387*$G387*$M387)</f>
        <v>0</v>
      </c>
      <c r="CX387" s="123"/>
      <c r="CY387" s="115">
        <f t="shared" ref="CY387:CY392" si="1535">(CX387*$E387*$F387*$G387*$M387)</f>
        <v>0</v>
      </c>
      <c r="CZ387" s="115">
        <v>0</v>
      </c>
      <c r="DA387" s="124">
        <f t="shared" si="1473"/>
        <v>0</v>
      </c>
      <c r="DB387" s="115">
        <v>0</v>
      </c>
      <c r="DC387" s="116"/>
      <c r="DD387" s="125"/>
      <c r="DE387" s="115">
        <f t="shared" ref="DE387:DE392" si="1536">(DD387*$E387*$F387*$G387*$M387)</f>
        <v>0</v>
      </c>
      <c r="DF387" s="115">
        <v>0</v>
      </c>
      <c r="DG387" s="116">
        <f t="shared" ref="DG387:DG392" si="1537">(DF387*$E387*$F387*$G387*$M387)</f>
        <v>0</v>
      </c>
      <c r="DH387" s="115"/>
      <c r="DI387" s="116">
        <f t="shared" ref="DI387:DI392" si="1538">(DH387*$E387*$F387*$G387*$N387)</f>
        <v>0</v>
      </c>
      <c r="DJ387" s="115">
        <v>0</v>
      </c>
      <c r="DK387" s="124">
        <f t="shared" ref="DK387:DK392" si="1539">(DJ387*$E387*$F387*$G387*$O387)</f>
        <v>0</v>
      </c>
      <c r="DL387" s="124"/>
      <c r="DM387" s="124"/>
      <c r="DN387" s="116">
        <f t="shared" si="1474"/>
        <v>35</v>
      </c>
      <c r="DO387" s="116">
        <f t="shared" si="1474"/>
        <v>2974063.4447999992</v>
      </c>
    </row>
    <row r="388" spans="1:119" s="37" customFormat="1" ht="15.75" x14ac:dyDescent="0.25">
      <c r="A388" s="89"/>
      <c r="B388" s="109">
        <v>326</v>
      </c>
      <c r="C388" s="110" t="s">
        <v>860</v>
      </c>
      <c r="D388" s="152" t="s">
        <v>861</v>
      </c>
      <c r="E388" s="93">
        <v>24257</v>
      </c>
      <c r="F388" s="112">
        <v>0.73</v>
      </c>
      <c r="G388" s="131">
        <v>1</v>
      </c>
      <c r="H388" s="101"/>
      <c r="I388" s="101"/>
      <c r="J388" s="101"/>
      <c r="K388" s="65"/>
      <c r="L388" s="113">
        <v>1.4</v>
      </c>
      <c r="M388" s="113">
        <v>1.68</v>
      </c>
      <c r="N388" s="113">
        <v>2.23</v>
      </c>
      <c r="O388" s="114">
        <v>2.57</v>
      </c>
      <c r="P388" s="138">
        <v>90</v>
      </c>
      <c r="Q388" s="116">
        <f t="shared" si="1501"/>
        <v>2231158.86</v>
      </c>
      <c r="R388" s="194">
        <v>65</v>
      </c>
      <c r="S388" s="115">
        <f t="shared" si="1502"/>
        <v>1611392.5099999998</v>
      </c>
      <c r="T388" s="115">
        <v>0</v>
      </c>
      <c r="U388" s="116">
        <f t="shared" si="1503"/>
        <v>0</v>
      </c>
      <c r="V388" s="115">
        <v>0</v>
      </c>
      <c r="W388" s="116">
        <f t="shared" si="1504"/>
        <v>0</v>
      </c>
      <c r="X388" s="115">
        <v>0</v>
      </c>
      <c r="Y388" s="116">
        <f t="shared" si="1505"/>
        <v>0</v>
      </c>
      <c r="Z388" s="116"/>
      <c r="AA388" s="116"/>
      <c r="AB388" s="115"/>
      <c r="AC388" s="116">
        <f t="shared" si="1506"/>
        <v>0</v>
      </c>
      <c r="AD388" s="115"/>
      <c r="AE388" s="116"/>
      <c r="AF388" s="115">
        <v>32</v>
      </c>
      <c r="AG388" s="116">
        <f t="shared" si="1507"/>
        <v>793300.92799999996</v>
      </c>
      <c r="AH388" s="115"/>
      <c r="AI388" s="116"/>
      <c r="AJ388" s="117"/>
      <c r="AK388" s="116">
        <f t="shared" si="1508"/>
        <v>0</v>
      </c>
      <c r="AL388" s="115">
        <v>100</v>
      </c>
      <c r="AM388" s="116">
        <f t="shared" si="1509"/>
        <v>2479065.4</v>
      </c>
      <c r="AN388" s="115">
        <v>54</v>
      </c>
      <c r="AO388" s="115">
        <f t="shared" si="1510"/>
        <v>1338695.3159999999</v>
      </c>
      <c r="AP388" s="115">
        <v>100</v>
      </c>
      <c r="AQ388" s="116">
        <f t="shared" si="1511"/>
        <v>2974878.48</v>
      </c>
      <c r="AR388" s="121">
        <v>0</v>
      </c>
      <c r="AS388" s="116">
        <f t="shared" si="1512"/>
        <v>0</v>
      </c>
      <c r="AT388" s="115">
        <v>0</v>
      </c>
      <c r="AU388" s="122">
        <f t="shared" si="1513"/>
        <v>0</v>
      </c>
      <c r="AV388" s="115"/>
      <c r="AW388" s="116">
        <f t="shared" si="1468"/>
        <v>0</v>
      </c>
      <c r="AX388" s="115">
        <v>0</v>
      </c>
      <c r="AY388" s="115">
        <f t="shared" si="1469"/>
        <v>0</v>
      </c>
      <c r="AZ388" s="115"/>
      <c r="BA388" s="116">
        <f t="shared" si="1470"/>
        <v>0</v>
      </c>
      <c r="BB388" s="115">
        <v>0</v>
      </c>
      <c r="BC388" s="116">
        <f t="shared" si="1514"/>
        <v>0</v>
      </c>
      <c r="BD388" s="115">
        <v>0</v>
      </c>
      <c r="BE388" s="116">
        <f t="shared" si="1471"/>
        <v>0</v>
      </c>
      <c r="BF388" s="115">
        <v>0</v>
      </c>
      <c r="BG388" s="116"/>
      <c r="BH388" s="115">
        <v>14</v>
      </c>
      <c r="BI388" s="116">
        <f t="shared" si="1515"/>
        <v>347069.15600000002</v>
      </c>
      <c r="BJ388" s="115">
        <v>2</v>
      </c>
      <c r="BK388" s="116">
        <f t="shared" si="1516"/>
        <v>59497.569600000003</v>
      </c>
      <c r="BL388" s="115">
        <v>0</v>
      </c>
      <c r="BM388" s="116">
        <f t="shared" si="1517"/>
        <v>0</v>
      </c>
      <c r="BN388" s="115">
        <v>0</v>
      </c>
      <c r="BO388" s="116">
        <f t="shared" si="1518"/>
        <v>0</v>
      </c>
      <c r="BP388" s="115">
        <v>20</v>
      </c>
      <c r="BQ388" s="116">
        <f t="shared" si="1519"/>
        <v>594975.696</v>
      </c>
      <c r="BR388" s="115"/>
      <c r="BS388" s="116">
        <f t="shared" si="1520"/>
        <v>0</v>
      </c>
      <c r="BT388" s="115">
        <v>13</v>
      </c>
      <c r="BU388" s="116">
        <f t="shared" si="1521"/>
        <v>386734.20239999995</v>
      </c>
      <c r="BV388" s="115">
        <v>10</v>
      </c>
      <c r="BW388" s="124">
        <f t="shared" si="1522"/>
        <v>297487.848</v>
      </c>
      <c r="BX388" s="115">
        <v>0</v>
      </c>
      <c r="BY388" s="116">
        <f t="shared" si="1523"/>
        <v>0</v>
      </c>
      <c r="BZ388" s="115">
        <v>0</v>
      </c>
      <c r="CA388" s="116">
        <f t="shared" si="1524"/>
        <v>0</v>
      </c>
      <c r="CB388" s="115">
        <v>0</v>
      </c>
      <c r="CC388" s="116">
        <f t="shared" si="1525"/>
        <v>0</v>
      </c>
      <c r="CD388" s="115">
        <v>8</v>
      </c>
      <c r="CE388" s="116">
        <f t="shared" si="1526"/>
        <v>237990.27840000001</v>
      </c>
      <c r="CF388" s="115"/>
      <c r="CG388" s="116">
        <f t="shared" si="1472"/>
        <v>0</v>
      </c>
      <c r="CH388" s="115"/>
      <c r="CI388" s="116">
        <f t="shared" si="1527"/>
        <v>0</v>
      </c>
      <c r="CJ388" s="115"/>
      <c r="CK388" s="116">
        <f t="shared" si="1528"/>
        <v>0</v>
      </c>
      <c r="CL388" s="115">
        <v>20</v>
      </c>
      <c r="CM388" s="116">
        <f t="shared" si="1529"/>
        <v>495813.07999999996</v>
      </c>
      <c r="CN388" s="115">
        <v>10</v>
      </c>
      <c r="CO388" s="116">
        <f t="shared" si="1530"/>
        <v>247906.53999999998</v>
      </c>
      <c r="CP388" s="115">
        <v>17</v>
      </c>
      <c r="CQ388" s="116">
        <f t="shared" si="1531"/>
        <v>421441.11799999996</v>
      </c>
      <c r="CR388" s="115">
        <v>32</v>
      </c>
      <c r="CS388" s="116">
        <f t="shared" si="1532"/>
        <v>951961.11360000004</v>
      </c>
      <c r="CT388" s="115">
        <v>20</v>
      </c>
      <c r="CU388" s="116">
        <f t="shared" si="1533"/>
        <v>594975.696</v>
      </c>
      <c r="CV388" s="115">
        <v>0</v>
      </c>
      <c r="CW388" s="116">
        <f t="shared" si="1534"/>
        <v>0</v>
      </c>
      <c r="CX388" s="123"/>
      <c r="CY388" s="115">
        <f t="shared" si="1535"/>
        <v>0</v>
      </c>
      <c r="CZ388" s="115">
        <v>0</v>
      </c>
      <c r="DA388" s="124">
        <f t="shared" si="1473"/>
        <v>0</v>
      </c>
      <c r="DB388" s="115"/>
      <c r="DC388" s="116"/>
      <c r="DD388" s="125"/>
      <c r="DE388" s="115">
        <f t="shared" si="1536"/>
        <v>0</v>
      </c>
      <c r="DF388" s="115">
        <v>12</v>
      </c>
      <c r="DG388" s="116">
        <f t="shared" si="1537"/>
        <v>356985.41759999999</v>
      </c>
      <c r="DH388" s="115">
        <v>1</v>
      </c>
      <c r="DI388" s="116">
        <f t="shared" si="1538"/>
        <v>39487.970300000001</v>
      </c>
      <c r="DJ388" s="115">
        <v>0</v>
      </c>
      <c r="DK388" s="124">
        <f t="shared" si="1539"/>
        <v>0</v>
      </c>
      <c r="DL388" s="124"/>
      <c r="DM388" s="124"/>
      <c r="DN388" s="116">
        <f t="shared" si="1474"/>
        <v>620</v>
      </c>
      <c r="DO388" s="116">
        <f t="shared" si="1474"/>
        <v>16460817.1799</v>
      </c>
    </row>
    <row r="389" spans="1:119" s="37" customFormat="1" ht="15.75" x14ac:dyDescent="0.25">
      <c r="A389" s="89"/>
      <c r="B389" s="109">
        <v>327</v>
      </c>
      <c r="C389" s="110" t="s">
        <v>862</v>
      </c>
      <c r="D389" s="152" t="s">
        <v>863</v>
      </c>
      <c r="E389" s="93">
        <v>24257</v>
      </c>
      <c r="F389" s="112">
        <v>0.91</v>
      </c>
      <c r="G389" s="131">
        <v>1</v>
      </c>
      <c r="H389" s="101"/>
      <c r="I389" s="101"/>
      <c r="J389" s="101"/>
      <c r="K389" s="65"/>
      <c r="L389" s="113">
        <v>1.4</v>
      </c>
      <c r="M389" s="113">
        <v>1.68</v>
      </c>
      <c r="N389" s="113">
        <v>2.23</v>
      </c>
      <c r="O389" s="114">
        <v>2.57</v>
      </c>
      <c r="P389" s="138">
        <v>10</v>
      </c>
      <c r="Q389" s="116">
        <f t="shared" si="1501"/>
        <v>309034.18</v>
      </c>
      <c r="R389" s="194">
        <v>3</v>
      </c>
      <c r="S389" s="115">
        <f t="shared" si="1502"/>
        <v>92710.254000000001</v>
      </c>
      <c r="T389" s="115">
        <v>0</v>
      </c>
      <c r="U389" s="116">
        <f t="shared" si="1503"/>
        <v>0</v>
      </c>
      <c r="V389" s="115">
        <v>0</v>
      </c>
      <c r="W389" s="116">
        <f t="shared" si="1504"/>
        <v>0</v>
      </c>
      <c r="X389" s="115">
        <v>0</v>
      </c>
      <c r="Y389" s="116">
        <f t="shared" si="1505"/>
        <v>0</v>
      </c>
      <c r="Z389" s="116"/>
      <c r="AA389" s="116"/>
      <c r="AB389" s="115"/>
      <c r="AC389" s="116">
        <f t="shared" si="1506"/>
        <v>0</v>
      </c>
      <c r="AD389" s="115"/>
      <c r="AE389" s="116"/>
      <c r="AF389" s="115">
        <v>50</v>
      </c>
      <c r="AG389" s="116">
        <f t="shared" si="1507"/>
        <v>1545170.9</v>
      </c>
      <c r="AH389" s="115"/>
      <c r="AI389" s="116"/>
      <c r="AJ389" s="117"/>
      <c r="AK389" s="116">
        <f t="shared" si="1508"/>
        <v>0</v>
      </c>
      <c r="AL389" s="115">
        <v>16</v>
      </c>
      <c r="AM389" s="116">
        <f t="shared" si="1509"/>
        <v>494454.68799999997</v>
      </c>
      <c r="AN389" s="115">
        <v>10</v>
      </c>
      <c r="AO389" s="115">
        <f t="shared" si="1510"/>
        <v>309034.18</v>
      </c>
      <c r="AP389" s="115">
        <v>7</v>
      </c>
      <c r="AQ389" s="116">
        <f t="shared" si="1511"/>
        <v>259588.71119999999</v>
      </c>
      <c r="AR389" s="123">
        <v>0</v>
      </c>
      <c r="AS389" s="116">
        <f t="shared" si="1512"/>
        <v>0</v>
      </c>
      <c r="AT389" s="115">
        <v>0</v>
      </c>
      <c r="AU389" s="122">
        <f t="shared" si="1513"/>
        <v>0</v>
      </c>
      <c r="AV389" s="115"/>
      <c r="AW389" s="116">
        <f t="shared" si="1468"/>
        <v>0</v>
      </c>
      <c r="AX389" s="115">
        <v>0</v>
      </c>
      <c r="AY389" s="115">
        <f t="shared" si="1469"/>
        <v>0</v>
      </c>
      <c r="AZ389" s="115"/>
      <c r="BA389" s="116">
        <f t="shared" si="1470"/>
        <v>0</v>
      </c>
      <c r="BB389" s="115"/>
      <c r="BC389" s="116">
        <f t="shared" si="1514"/>
        <v>0</v>
      </c>
      <c r="BD389" s="115"/>
      <c r="BE389" s="116">
        <f t="shared" si="1471"/>
        <v>0</v>
      </c>
      <c r="BF389" s="115"/>
      <c r="BG389" s="116"/>
      <c r="BH389" s="115">
        <v>0</v>
      </c>
      <c r="BI389" s="116">
        <f t="shared" si="1515"/>
        <v>0</v>
      </c>
      <c r="BJ389" s="115">
        <v>0</v>
      </c>
      <c r="BK389" s="116">
        <f t="shared" si="1516"/>
        <v>0</v>
      </c>
      <c r="BL389" s="115"/>
      <c r="BM389" s="116">
        <f t="shared" si="1517"/>
        <v>0</v>
      </c>
      <c r="BN389" s="115"/>
      <c r="BO389" s="116">
        <f t="shared" si="1518"/>
        <v>0</v>
      </c>
      <c r="BP389" s="115">
        <v>4</v>
      </c>
      <c r="BQ389" s="116">
        <f t="shared" si="1519"/>
        <v>148336.40639999998</v>
      </c>
      <c r="BR389" s="115"/>
      <c r="BS389" s="116">
        <f t="shared" si="1520"/>
        <v>0</v>
      </c>
      <c r="BT389" s="115">
        <v>0</v>
      </c>
      <c r="BU389" s="116">
        <f t="shared" si="1521"/>
        <v>0</v>
      </c>
      <c r="BV389" s="115">
        <v>0</v>
      </c>
      <c r="BW389" s="124">
        <f t="shared" si="1522"/>
        <v>0</v>
      </c>
      <c r="BX389" s="115"/>
      <c r="BY389" s="116">
        <f t="shared" si="1523"/>
        <v>0</v>
      </c>
      <c r="BZ389" s="115"/>
      <c r="CA389" s="116">
        <f t="shared" si="1524"/>
        <v>0</v>
      </c>
      <c r="CB389" s="115">
        <v>0</v>
      </c>
      <c r="CC389" s="116">
        <f t="shared" si="1525"/>
        <v>0</v>
      </c>
      <c r="CD389" s="115">
        <v>0</v>
      </c>
      <c r="CE389" s="116">
        <f t="shared" si="1526"/>
        <v>0</v>
      </c>
      <c r="CF389" s="115"/>
      <c r="CG389" s="116">
        <f t="shared" si="1472"/>
        <v>0</v>
      </c>
      <c r="CH389" s="115"/>
      <c r="CI389" s="116">
        <f t="shared" si="1527"/>
        <v>0</v>
      </c>
      <c r="CJ389" s="115"/>
      <c r="CK389" s="116">
        <f t="shared" si="1528"/>
        <v>0</v>
      </c>
      <c r="CL389" s="115">
        <v>0</v>
      </c>
      <c r="CM389" s="116">
        <f t="shared" si="1529"/>
        <v>0</v>
      </c>
      <c r="CN389" s="115">
        <v>0</v>
      </c>
      <c r="CO389" s="116">
        <f t="shared" si="1530"/>
        <v>0</v>
      </c>
      <c r="CP389" s="115">
        <v>0</v>
      </c>
      <c r="CQ389" s="116">
        <f t="shared" si="1531"/>
        <v>0</v>
      </c>
      <c r="CR389" s="115">
        <v>0</v>
      </c>
      <c r="CS389" s="116">
        <f t="shared" si="1532"/>
        <v>0</v>
      </c>
      <c r="CT389" s="115">
        <v>0</v>
      </c>
      <c r="CU389" s="116">
        <f t="shared" si="1533"/>
        <v>0</v>
      </c>
      <c r="CV389" s="115"/>
      <c r="CW389" s="116">
        <f t="shared" si="1534"/>
        <v>0</v>
      </c>
      <c r="CX389" s="123"/>
      <c r="CY389" s="115">
        <f t="shared" si="1535"/>
        <v>0</v>
      </c>
      <c r="CZ389" s="115"/>
      <c r="DA389" s="124">
        <f t="shared" si="1473"/>
        <v>0</v>
      </c>
      <c r="DB389" s="115">
        <v>0</v>
      </c>
      <c r="DC389" s="116"/>
      <c r="DD389" s="125"/>
      <c r="DE389" s="115">
        <f t="shared" si="1536"/>
        <v>0</v>
      </c>
      <c r="DF389" s="115">
        <v>0</v>
      </c>
      <c r="DG389" s="116">
        <f t="shared" si="1537"/>
        <v>0</v>
      </c>
      <c r="DH389" s="115"/>
      <c r="DI389" s="116">
        <f t="shared" si="1538"/>
        <v>0</v>
      </c>
      <c r="DJ389" s="115">
        <v>0</v>
      </c>
      <c r="DK389" s="124">
        <f t="shared" si="1539"/>
        <v>0</v>
      </c>
      <c r="DL389" s="124"/>
      <c r="DM389" s="124"/>
      <c r="DN389" s="116">
        <f t="shared" si="1474"/>
        <v>100</v>
      </c>
      <c r="DO389" s="116">
        <f t="shared" si="1474"/>
        <v>3158329.3196</v>
      </c>
    </row>
    <row r="390" spans="1:119" s="37" customFormat="1" ht="15.75" x14ac:dyDescent="0.25">
      <c r="A390" s="89"/>
      <c r="B390" s="109">
        <v>328</v>
      </c>
      <c r="C390" s="110" t="s">
        <v>864</v>
      </c>
      <c r="D390" s="152" t="s">
        <v>865</v>
      </c>
      <c r="E390" s="93">
        <v>24257</v>
      </c>
      <c r="F390" s="112">
        <v>0.86</v>
      </c>
      <c r="G390" s="131">
        <v>1</v>
      </c>
      <c r="H390" s="101"/>
      <c r="I390" s="101"/>
      <c r="J390" s="101"/>
      <c r="K390" s="65"/>
      <c r="L390" s="113">
        <v>1.4</v>
      </c>
      <c r="M390" s="113">
        <v>1.68</v>
      </c>
      <c r="N390" s="113">
        <v>2.23</v>
      </c>
      <c r="O390" s="114">
        <v>2.57</v>
      </c>
      <c r="P390" s="138">
        <v>91</v>
      </c>
      <c r="Q390" s="116">
        <f t="shared" si="1501"/>
        <v>2657693.9479999999</v>
      </c>
      <c r="R390" s="194">
        <v>40</v>
      </c>
      <c r="S390" s="115">
        <f t="shared" si="1502"/>
        <v>1168217.1199999999</v>
      </c>
      <c r="T390" s="115">
        <v>0</v>
      </c>
      <c r="U390" s="116">
        <f t="shared" si="1503"/>
        <v>0</v>
      </c>
      <c r="V390" s="115">
        <v>0</v>
      </c>
      <c r="W390" s="116">
        <f t="shared" si="1504"/>
        <v>0</v>
      </c>
      <c r="X390" s="115">
        <v>0</v>
      </c>
      <c r="Y390" s="116">
        <f t="shared" si="1505"/>
        <v>0</v>
      </c>
      <c r="Z390" s="116"/>
      <c r="AA390" s="116"/>
      <c r="AB390" s="115"/>
      <c r="AC390" s="116">
        <f t="shared" si="1506"/>
        <v>0</v>
      </c>
      <c r="AD390" s="115"/>
      <c r="AE390" s="116"/>
      <c r="AF390" s="115">
        <v>27</v>
      </c>
      <c r="AG390" s="116">
        <f t="shared" si="1507"/>
        <v>788546.55599999998</v>
      </c>
      <c r="AH390" s="115"/>
      <c r="AI390" s="116"/>
      <c r="AJ390" s="117"/>
      <c r="AK390" s="116">
        <f t="shared" si="1508"/>
        <v>0</v>
      </c>
      <c r="AL390" s="115">
        <v>60</v>
      </c>
      <c r="AM390" s="116">
        <f t="shared" si="1509"/>
        <v>1752325.68</v>
      </c>
      <c r="AN390" s="115">
        <v>170</v>
      </c>
      <c r="AO390" s="115">
        <f t="shared" si="1510"/>
        <v>4964922.76</v>
      </c>
      <c r="AP390" s="115">
        <v>150</v>
      </c>
      <c r="AQ390" s="116">
        <f t="shared" si="1511"/>
        <v>5256977.04</v>
      </c>
      <c r="AR390" s="123">
        <v>4</v>
      </c>
      <c r="AS390" s="116">
        <f t="shared" si="1512"/>
        <v>140186.05439999999</v>
      </c>
      <c r="AT390" s="115">
        <v>33</v>
      </c>
      <c r="AU390" s="122">
        <f t="shared" si="1513"/>
        <v>1156534.9487999999</v>
      </c>
      <c r="AV390" s="115"/>
      <c r="AW390" s="116">
        <f t="shared" si="1468"/>
        <v>0</v>
      </c>
      <c r="AX390" s="115">
        <v>0</v>
      </c>
      <c r="AY390" s="115">
        <f t="shared" si="1469"/>
        <v>0</v>
      </c>
      <c r="AZ390" s="115"/>
      <c r="BA390" s="116">
        <f t="shared" si="1470"/>
        <v>0</v>
      </c>
      <c r="BB390" s="115">
        <v>0</v>
      </c>
      <c r="BC390" s="116">
        <f t="shared" si="1514"/>
        <v>0</v>
      </c>
      <c r="BD390" s="115">
        <v>0</v>
      </c>
      <c r="BE390" s="116">
        <f t="shared" si="1471"/>
        <v>0</v>
      </c>
      <c r="BF390" s="115">
        <v>0</v>
      </c>
      <c r="BG390" s="116"/>
      <c r="BH390" s="115">
        <v>20</v>
      </c>
      <c r="BI390" s="116">
        <f t="shared" si="1515"/>
        <v>584108.55999999994</v>
      </c>
      <c r="BJ390" s="115">
        <v>48</v>
      </c>
      <c r="BK390" s="116">
        <f t="shared" si="1516"/>
        <v>1682232.6527999998</v>
      </c>
      <c r="BL390" s="115">
        <v>0</v>
      </c>
      <c r="BM390" s="116">
        <f t="shared" si="1517"/>
        <v>0</v>
      </c>
      <c r="BN390" s="115">
        <v>0</v>
      </c>
      <c r="BO390" s="116">
        <f t="shared" si="1518"/>
        <v>0</v>
      </c>
      <c r="BP390" s="115">
        <v>20</v>
      </c>
      <c r="BQ390" s="116">
        <f t="shared" si="1519"/>
        <v>700930.27199999988</v>
      </c>
      <c r="BR390" s="115"/>
      <c r="BS390" s="116">
        <f t="shared" si="1520"/>
        <v>0</v>
      </c>
      <c r="BT390" s="115">
        <v>13</v>
      </c>
      <c r="BU390" s="116">
        <f t="shared" si="1521"/>
        <v>455604.67680000002</v>
      </c>
      <c r="BV390" s="115">
        <v>25</v>
      </c>
      <c r="BW390" s="124">
        <f t="shared" si="1522"/>
        <v>876162.84</v>
      </c>
      <c r="BX390" s="115">
        <v>0</v>
      </c>
      <c r="BY390" s="116">
        <f t="shared" si="1523"/>
        <v>0</v>
      </c>
      <c r="BZ390" s="115">
        <v>0</v>
      </c>
      <c r="CA390" s="116">
        <f t="shared" si="1524"/>
        <v>0</v>
      </c>
      <c r="CB390" s="115">
        <v>9</v>
      </c>
      <c r="CC390" s="116">
        <f t="shared" si="1525"/>
        <v>262848.85199999996</v>
      </c>
      <c r="CD390" s="115">
        <v>16</v>
      </c>
      <c r="CE390" s="116">
        <f t="shared" si="1526"/>
        <v>560744.21759999997</v>
      </c>
      <c r="CF390" s="115"/>
      <c r="CG390" s="116">
        <f t="shared" si="1472"/>
        <v>0</v>
      </c>
      <c r="CH390" s="115"/>
      <c r="CI390" s="116">
        <f t="shared" si="1527"/>
        <v>0</v>
      </c>
      <c r="CJ390" s="115">
        <v>55</v>
      </c>
      <c r="CK390" s="116">
        <f t="shared" si="1528"/>
        <v>1606298.54</v>
      </c>
      <c r="CL390" s="115">
        <v>20</v>
      </c>
      <c r="CM390" s="116">
        <f t="shared" si="1529"/>
        <v>584108.55999999994</v>
      </c>
      <c r="CN390" s="115">
        <v>20</v>
      </c>
      <c r="CO390" s="116">
        <f t="shared" si="1530"/>
        <v>584108.55999999994</v>
      </c>
      <c r="CP390" s="115">
        <v>9</v>
      </c>
      <c r="CQ390" s="116">
        <f t="shared" si="1531"/>
        <v>262848.85199999996</v>
      </c>
      <c r="CR390" s="115">
        <v>44</v>
      </c>
      <c r="CS390" s="116">
        <f t="shared" si="1532"/>
        <v>1542046.5984</v>
      </c>
      <c r="CT390" s="115">
        <v>10</v>
      </c>
      <c r="CU390" s="116">
        <f t="shared" si="1533"/>
        <v>350465.13599999994</v>
      </c>
      <c r="CV390" s="115">
        <v>0</v>
      </c>
      <c r="CW390" s="116">
        <f t="shared" si="1534"/>
        <v>0</v>
      </c>
      <c r="CX390" s="123"/>
      <c r="CY390" s="115">
        <f t="shared" si="1535"/>
        <v>0</v>
      </c>
      <c r="CZ390" s="115">
        <v>0</v>
      </c>
      <c r="DA390" s="124">
        <f t="shared" si="1473"/>
        <v>0</v>
      </c>
      <c r="DB390" s="115"/>
      <c r="DC390" s="116"/>
      <c r="DD390" s="125">
        <v>1</v>
      </c>
      <c r="DE390" s="115">
        <f>(DD390*$E390*$F390*$G390*$M390)</f>
        <v>35046.513599999998</v>
      </c>
      <c r="DF390" s="115">
        <v>5</v>
      </c>
      <c r="DG390" s="116">
        <f t="shared" si="1537"/>
        <v>175232.56799999997</v>
      </c>
      <c r="DH390" s="115">
        <v>2</v>
      </c>
      <c r="DI390" s="116">
        <f t="shared" si="1538"/>
        <v>93040.1492</v>
      </c>
      <c r="DJ390" s="115">
        <v>0</v>
      </c>
      <c r="DK390" s="124">
        <f t="shared" si="1539"/>
        <v>0</v>
      </c>
      <c r="DL390" s="124"/>
      <c r="DM390" s="124"/>
      <c r="DN390" s="116">
        <f t="shared" si="1474"/>
        <v>892</v>
      </c>
      <c r="DO390" s="116">
        <f t="shared" si="1474"/>
        <v>28241231.655599996</v>
      </c>
    </row>
    <row r="391" spans="1:119" s="37" customFormat="1" ht="15.75" x14ac:dyDescent="0.25">
      <c r="A391" s="89"/>
      <c r="B391" s="109">
        <v>329</v>
      </c>
      <c r="C391" s="110" t="s">
        <v>866</v>
      </c>
      <c r="D391" s="152" t="s">
        <v>867</v>
      </c>
      <c r="E391" s="93">
        <v>24257</v>
      </c>
      <c r="F391" s="112">
        <v>1.24</v>
      </c>
      <c r="G391" s="131">
        <v>1</v>
      </c>
      <c r="H391" s="101"/>
      <c r="I391" s="101"/>
      <c r="J391" s="101"/>
      <c r="K391" s="65"/>
      <c r="L391" s="113">
        <v>1.4</v>
      </c>
      <c r="M391" s="113">
        <v>1.68</v>
      </c>
      <c r="N391" s="113">
        <v>2.23</v>
      </c>
      <c r="O391" s="114">
        <v>2.57</v>
      </c>
      <c r="P391" s="138">
        <v>0</v>
      </c>
      <c r="Q391" s="116">
        <f t="shared" si="1501"/>
        <v>0</v>
      </c>
      <c r="R391" s="194">
        <v>4</v>
      </c>
      <c r="S391" s="115">
        <f t="shared" si="1502"/>
        <v>168440.60799999998</v>
      </c>
      <c r="T391" s="115">
        <v>0</v>
      </c>
      <c r="U391" s="116">
        <f t="shared" si="1503"/>
        <v>0</v>
      </c>
      <c r="V391" s="115">
        <v>1</v>
      </c>
      <c r="W391" s="116">
        <f t="shared" si="1504"/>
        <v>42110.151999999995</v>
      </c>
      <c r="X391" s="115">
        <v>0</v>
      </c>
      <c r="Y391" s="116">
        <f t="shared" si="1505"/>
        <v>0</v>
      </c>
      <c r="Z391" s="116"/>
      <c r="AA391" s="116"/>
      <c r="AB391" s="115"/>
      <c r="AC391" s="116">
        <f t="shared" si="1506"/>
        <v>0</v>
      </c>
      <c r="AD391" s="115"/>
      <c r="AE391" s="116"/>
      <c r="AF391" s="115">
        <v>15</v>
      </c>
      <c r="AG391" s="116">
        <f t="shared" si="1507"/>
        <v>631652.28</v>
      </c>
      <c r="AH391" s="115"/>
      <c r="AI391" s="116"/>
      <c r="AJ391" s="117"/>
      <c r="AK391" s="116">
        <f t="shared" si="1508"/>
        <v>0</v>
      </c>
      <c r="AL391" s="115">
        <v>55</v>
      </c>
      <c r="AM391" s="116">
        <f t="shared" si="1509"/>
        <v>2316058.36</v>
      </c>
      <c r="AN391" s="115">
        <v>66</v>
      </c>
      <c r="AO391" s="115">
        <f t="shared" si="1510"/>
        <v>2779270.0319999997</v>
      </c>
      <c r="AP391" s="115">
        <v>45</v>
      </c>
      <c r="AQ391" s="116">
        <f t="shared" si="1511"/>
        <v>2273948.2080000001</v>
      </c>
      <c r="AR391" s="123">
        <v>0</v>
      </c>
      <c r="AS391" s="116">
        <f t="shared" si="1512"/>
        <v>0</v>
      </c>
      <c r="AT391" s="115">
        <v>1</v>
      </c>
      <c r="AU391" s="122">
        <f t="shared" si="1513"/>
        <v>50532.182399999998</v>
      </c>
      <c r="AV391" s="115"/>
      <c r="AW391" s="116">
        <f t="shared" si="1468"/>
        <v>0</v>
      </c>
      <c r="AX391" s="115"/>
      <c r="AY391" s="115">
        <f t="shared" si="1469"/>
        <v>0</v>
      </c>
      <c r="AZ391" s="115"/>
      <c r="BA391" s="116">
        <f t="shared" si="1470"/>
        <v>0</v>
      </c>
      <c r="BB391" s="115">
        <v>0</v>
      </c>
      <c r="BC391" s="116">
        <f t="shared" si="1514"/>
        <v>0</v>
      </c>
      <c r="BD391" s="115">
        <v>0</v>
      </c>
      <c r="BE391" s="116">
        <f t="shared" si="1471"/>
        <v>0</v>
      </c>
      <c r="BF391" s="115">
        <v>0</v>
      </c>
      <c r="BG391" s="116"/>
      <c r="BH391" s="115">
        <v>8</v>
      </c>
      <c r="BI391" s="116">
        <f t="shared" si="1515"/>
        <v>336881.21599999996</v>
      </c>
      <c r="BJ391" s="115">
        <v>3</v>
      </c>
      <c r="BK391" s="116">
        <f t="shared" si="1516"/>
        <v>151596.54719999997</v>
      </c>
      <c r="BL391" s="115">
        <v>0</v>
      </c>
      <c r="BM391" s="116">
        <f t="shared" si="1517"/>
        <v>0</v>
      </c>
      <c r="BN391" s="115">
        <v>0</v>
      </c>
      <c r="BO391" s="116">
        <f t="shared" si="1518"/>
        <v>0</v>
      </c>
      <c r="BP391" s="115">
        <v>5</v>
      </c>
      <c r="BQ391" s="116">
        <f t="shared" si="1519"/>
        <v>252660.91199999998</v>
      </c>
      <c r="BR391" s="115"/>
      <c r="BS391" s="116">
        <f t="shared" si="1520"/>
        <v>0</v>
      </c>
      <c r="BT391" s="115">
        <v>1</v>
      </c>
      <c r="BU391" s="116">
        <f t="shared" si="1521"/>
        <v>50532.182399999998</v>
      </c>
      <c r="BV391" s="115">
        <v>6</v>
      </c>
      <c r="BW391" s="124">
        <f t="shared" si="1522"/>
        <v>303193.09439999994</v>
      </c>
      <c r="BX391" s="115">
        <v>0</v>
      </c>
      <c r="BY391" s="116">
        <f t="shared" si="1523"/>
        <v>0</v>
      </c>
      <c r="BZ391" s="115">
        <v>0</v>
      </c>
      <c r="CA391" s="116">
        <f t="shared" si="1524"/>
        <v>0</v>
      </c>
      <c r="CB391" s="115">
        <v>5</v>
      </c>
      <c r="CC391" s="116">
        <f t="shared" si="1525"/>
        <v>210550.75999999998</v>
      </c>
      <c r="CD391" s="115"/>
      <c r="CE391" s="116">
        <f t="shared" si="1526"/>
        <v>0</v>
      </c>
      <c r="CF391" s="115">
        <v>0</v>
      </c>
      <c r="CG391" s="116">
        <f t="shared" si="1472"/>
        <v>0</v>
      </c>
      <c r="CH391" s="115"/>
      <c r="CI391" s="116">
        <f t="shared" si="1527"/>
        <v>0</v>
      </c>
      <c r="CJ391" s="115"/>
      <c r="CK391" s="116">
        <f t="shared" si="1528"/>
        <v>0</v>
      </c>
      <c r="CL391" s="115">
        <v>0</v>
      </c>
      <c r="CM391" s="116">
        <f t="shared" si="1529"/>
        <v>0</v>
      </c>
      <c r="CN391" s="115">
        <v>5</v>
      </c>
      <c r="CO391" s="116">
        <f t="shared" si="1530"/>
        <v>210550.75999999998</v>
      </c>
      <c r="CP391" s="115">
        <v>0</v>
      </c>
      <c r="CQ391" s="116">
        <f t="shared" si="1531"/>
        <v>0</v>
      </c>
      <c r="CR391" s="115">
        <v>6</v>
      </c>
      <c r="CS391" s="116">
        <f t="shared" si="1532"/>
        <v>303193.09439999994</v>
      </c>
      <c r="CT391" s="115">
        <v>0</v>
      </c>
      <c r="CU391" s="116">
        <f t="shared" si="1533"/>
        <v>0</v>
      </c>
      <c r="CV391" s="115">
        <v>0</v>
      </c>
      <c r="CW391" s="116">
        <f t="shared" si="1534"/>
        <v>0</v>
      </c>
      <c r="CX391" s="123"/>
      <c r="CY391" s="115">
        <f t="shared" si="1535"/>
        <v>0</v>
      </c>
      <c r="CZ391" s="115">
        <v>0</v>
      </c>
      <c r="DA391" s="124">
        <f t="shared" si="1473"/>
        <v>0</v>
      </c>
      <c r="DB391" s="115"/>
      <c r="DC391" s="116"/>
      <c r="DD391" s="125"/>
      <c r="DE391" s="115">
        <f t="shared" si="1536"/>
        <v>0</v>
      </c>
      <c r="DF391" s="115"/>
      <c r="DG391" s="116">
        <f t="shared" si="1537"/>
        <v>0</v>
      </c>
      <c r="DH391" s="115"/>
      <c r="DI391" s="116">
        <f t="shared" si="1538"/>
        <v>0</v>
      </c>
      <c r="DJ391" s="115">
        <v>0</v>
      </c>
      <c r="DK391" s="124">
        <f t="shared" si="1539"/>
        <v>0</v>
      </c>
      <c r="DL391" s="124"/>
      <c r="DM391" s="124"/>
      <c r="DN391" s="116">
        <f t="shared" si="1474"/>
        <v>226</v>
      </c>
      <c r="DO391" s="116">
        <f t="shared" si="1474"/>
        <v>10081170.388799999</v>
      </c>
    </row>
    <row r="392" spans="1:119" s="37" customFormat="1" ht="15.75" x14ac:dyDescent="0.25">
      <c r="A392" s="89"/>
      <c r="B392" s="109">
        <v>330</v>
      </c>
      <c r="C392" s="110" t="s">
        <v>868</v>
      </c>
      <c r="D392" s="152" t="s">
        <v>869</v>
      </c>
      <c r="E392" s="93">
        <v>24257</v>
      </c>
      <c r="F392" s="112">
        <v>1.78</v>
      </c>
      <c r="G392" s="131">
        <v>1</v>
      </c>
      <c r="H392" s="101"/>
      <c r="I392" s="101"/>
      <c r="J392" s="101"/>
      <c r="K392" s="65"/>
      <c r="L392" s="113">
        <v>1.4</v>
      </c>
      <c r="M392" s="113">
        <v>1.68</v>
      </c>
      <c r="N392" s="113">
        <v>2.23</v>
      </c>
      <c r="O392" s="114">
        <v>2.57</v>
      </c>
      <c r="P392" s="138">
        <v>103</v>
      </c>
      <c r="Q392" s="116">
        <f t="shared" si="1501"/>
        <v>6226189.7319999998</v>
      </c>
      <c r="R392" s="194">
        <v>105</v>
      </c>
      <c r="S392" s="115">
        <f t="shared" si="1502"/>
        <v>6347086.6199999992</v>
      </c>
      <c r="T392" s="115">
        <v>0</v>
      </c>
      <c r="U392" s="116">
        <f t="shared" si="1503"/>
        <v>0</v>
      </c>
      <c r="V392" s="115">
        <v>0</v>
      </c>
      <c r="W392" s="116">
        <f t="shared" si="1504"/>
        <v>0</v>
      </c>
      <c r="X392" s="115">
        <v>0</v>
      </c>
      <c r="Y392" s="116">
        <f t="shared" si="1505"/>
        <v>0</v>
      </c>
      <c r="Z392" s="116"/>
      <c r="AA392" s="116"/>
      <c r="AB392" s="115"/>
      <c r="AC392" s="116">
        <f t="shared" si="1506"/>
        <v>0</v>
      </c>
      <c r="AD392" s="115"/>
      <c r="AE392" s="116"/>
      <c r="AF392" s="115">
        <v>23</v>
      </c>
      <c r="AG392" s="116">
        <f t="shared" si="1507"/>
        <v>1390314.2119999998</v>
      </c>
      <c r="AH392" s="115"/>
      <c r="AI392" s="116"/>
      <c r="AJ392" s="117"/>
      <c r="AK392" s="116">
        <f t="shared" si="1508"/>
        <v>0</v>
      </c>
      <c r="AL392" s="115">
        <f>55-10</f>
        <v>45</v>
      </c>
      <c r="AM392" s="116">
        <f t="shared" si="1509"/>
        <v>2720179.98</v>
      </c>
      <c r="AN392" s="115">
        <v>100</v>
      </c>
      <c r="AO392" s="115">
        <f t="shared" si="1510"/>
        <v>6044844.3999999994</v>
      </c>
      <c r="AP392" s="115">
        <v>20</v>
      </c>
      <c r="AQ392" s="116">
        <f t="shared" si="1511"/>
        <v>1450762.656</v>
      </c>
      <c r="AR392" s="121">
        <v>3</v>
      </c>
      <c r="AS392" s="116">
        <f t="shared" si="1512"/>
        <v>217614.39840000001</v>
      </c>
      <c r="AT392" s="115">
        <v>28</v>
      </c>
      <c r="AU392" s="122">
        <f t="shared" si="1513"/>
        <v>2031067.7184000001</v>
      </c>
      <c r="AV392" s="115"/>
      <c r="AW392" s="116">
        <f t="shared" si="1468"/>
        <v>0</v>
      </c>
      <c r="AX392" s="115">
        <v>0</v>
      </c>
      <c r="AY392" s="115">
        <f t="shared" si="1469"/>
        <v>0</v>
      </c>
      <c r="AZ392" s="115"/>
      <c r="BA392" s="116">
        <f t="shared" si="1470"/>
        <v>0</v>
      </c>
      <c r="BB392" s="115"/>
      <c r="BC392" s="116">
        <f t="shared" si="1514"/>
        <v>0</v>
      </c>
      <c r="BD392" s="115"/>
      <c r="BE392" s="116">
        <f t="shared" si="1471"/>
        <v>0</v>
      </c>
      <c r="BF392" s="115"/>
      <c r="BG392" s="116"/>
      <c r="BH392" s="115">
        <v>9</v>
      </c>
      <c r="BI392" s="116">
        <f t="shared" si="1515"/>
        <v>544035.99600000004</v>
      </c>
      <c r="BJ392" s="115">
        <v>3</v>
      </c>
      <c r="BK392" s="116">
        <f>(BJ392*$E392*$F392*$G392*$M392)</f>
        <v>217614.39840000001</v>
      </c>
      <c r="BL392" s="115"/>
      <c r="BM392" s="116">
        <f t="shared" si="1517"/>
        <v>0</v>
      </c>
      <c r="BN392" s="115"/>
      <c r="BO392" s="116">
        <f t="shared" si="1518"/>
        <v>0</v>
      </c>
      <c r="BP392" s="115">
        <v>6</v>
      </c>
      <c r="BQ392" s="116">
        <f t="shared" si="1519"/>
        <v>435228.79680000001</v>
      </c>
      <c r="BR392" s="115"/>
      <c r="BS392" s="116">
        <f t="shared" si="1520"/>
        <v>0</v>
      </c>
      <c r="BT392" s="115">
        <v>0</v>
      </c>
      <c r="BU392" s="116">
        <f t="shared" si="1521"/>
        <v>0</v>
      </c>
      <c r="BV392" s="115">
        <v>0</v>
      </c>
      <c r="BW392" s="124">
        <f t="shared" si="1522"/>
        <v>0</v>
      </c>
      <c r="BX392" s="115"/>
      <c r="BY392" s="116">
        <f t="shared" si="1523"/>
        <v>0</v>
      </c>
      <c r="BZ392" s="115"/>
      <c r="CA392" s="116">
        <f t="shared" si="1524"/>
        <v>0</v>
      </c>
      <c r="CB392" s="115">
        <v>140</v>
      </c>
      <c r="CC392" s="116">
        <f t="shared" si="1525"/>
        <v>8462782.1600000001</v>
      </c>
      <c r="CD392" s="115">
        <v>8</v>
      </c>
      <c r="CE392" s="116">
        <f t="shared" si="1526"/>
        <v>580305.06239999994</v>
      </c>
      <c r="CF392" s="115"/>
      <c r="CG392" s="116">
        <f t="shared" si="1472"/>
        <v>0</v>
      </c>
      <c r="CH392" s="115"/>
      <c r="CI392" s="116">
        <f t="shared" si="1527"/>
        <v>0</v>
      </c>
      <c r="CJ392" s="115"/>
      <c r="CK392" s="116">
        <f t="shared" si="1528"/>
        <v>0</v>
      </c>
      <c r="CL392" s="115">
        <v>0</v>
      </c>
      <c r="CM392" s="116">
        <f t="shared" si="1529"/>
        <v>0</v>
      </c>
      <c r="CN392" s="115">
        <v>20</v>
      </c>
      <c r="CO392" s="116">
        <f t="shared" si="1530"/>
        <v>1208968.8800000001</v>
      </c>
      <c r="CP392" s="115">
        <v>0</v>
      </c>
      <c r="CQ392" s="116">
        <f t="shared" si="1531"/>
        <v>0</v>
      </c>
      <c r="CR392" s="115">
        <v>34</v>
      </c>
      <c r="CS392" s="116">
        <f t="shared" si="1532"/>
        <v>2466296.5152000003</v>
      </c>
      <c r="CT392" s="115">
        <v>0</v>
      </c>
      <c r="CU392" s="116">
        <f t="shared" si="1533"/>
        <v>0</v>
      </c>
      <c r="CV392" s="115"/>
      <c r="CW392" s="116">
        <f t="shared" si="1534"/>
        <v>0</v>
      </c>
      <c r="CX392" s="123"/>
      <c r="CY392" s="115">
        <f t="shared" si="1535"/>
        <v>0</v>
      </c>
      <c r="CZ392" s="115"/>
      <c r="DA392" s="124">
        <f t="shared" si="1473"/>
        <v>0</v>
      </c>
      <c r="DB392" s="115">
        <v>0</v>
      </c>
      <c r="DC392" s="116"/>
      <c r="DD392" s="125"/>
      <c r="DE392" s="115">
        <f t="shared" si="1536"/>
        <v>0</v>
      </c>
      <c r="DF392" s="115"/>
      <c r="DG392" s="116">
        <f t="shared" si="1537"/>
        <v>0</v>
      </c>
      <c r="DH392" s="115"/>
      <c r="DI392" s="116">
        <f t="shared" si="1538"/>
        <v>0</v>
      </c>
      <c r="DJ392" s="115">
        <v>0</v>
      </c>
      <c r="DK392" s="124">
        <f t="shared" si="1539"/>
        <v>0</v>
      </c>
      <c r="DL392" s="124"/>
      <c r="DM392" s="124"/>
      <c r="DN392" s="116">
        <f t="shared" si="1474"/>
        <v>647</v>
      </c>
      <c r="DO392" s="116">
        <f t="shared" si="1474"/>
        <v>40343291.525600009</v>
      </c>
    </row>
    <row r="393" spans="1:119" s="37" customFormat="1" ht="15.75" x14ac:dyDescent="0.25">
      <c r="A393" s="89"/>
      <c r="B393" s="109">
        <v>331</v>
      </c>
      <c r="C393" s="110" t="s">
        <v>870</v>
      </c>
      <c r="D393" s="152" t="s">
        <v>871</v>
      </c>
      <c r="E393" s="93">
        <v>24257</v>
      </c>
      <c r="F393" s="112">
        <v>5.6</v>
      </c>
      <c r="G393" s="131">
        <v>1</v>
      </c>
      <c r="H393" s="101"/>
      <c r="I393" s="101"/>
      <c r="J393" s="101"/>
      <c r="K393" s="65"/>
      <c r="L393" s="113">
        <v>1.4</v>
      </c>
      <c r="M393" s="113">
        <v>1.68</v>
      </c>
      <c r="N393" s="113">
        <v>2.23</v>
      </c>
      <c r="O393" s="114">
        <v>2.57</v>
      </c>
      <c r="P393" s="138">
        <v>6</v>
      </c>
      <c r="Q393" s="116">
        <f t="shared" si="1467"/>
        <v>1255154.2079999999</v>
      </c>
      <c r="R393" s="194"/>
      <c r="S393" s="115">
        <f>(R393*$E393*$F393*$G393*$L393*$S$13)</f>
        <v>0</v>
      </c>
      <c r="T393" s="115">
        <v>0</v>
      </c>
      <c r="U393" s="116">
        <f>(T393*$E393*$F393*$G393*$L393*$U$13)</f>
        <v>0</v>
      </c>
      <c r="V393" s="115">
        <v>0</v>
      </c>
      <c r="W393" s="116">
        <f>(V393*$E393*$F393*$G393*$L393*$W$13)</f>
        <v>0</v>
      </c>
      <c r="X393" s="115">
        <v>0</v>
      </c>
      <c r="Y393" s="116">
        <f>(X393*$E393*$F393*$G393*$L393*$Y$13)</f>
        <v>0</v>
      </c>
      <c r="Z393" s="116"/>
      <c r="AA393" s="116"/>
      <c r="AB393" s="115"/>
      <c r="AC393" s="116">
        <f>(AB393*$E393*$F393*$G393*$L393*$AC$13)</f>
        <v>0</v>
      </c>
      <c r="AD393" s="115"/>
      <c r="AE393" s="116"/>
      <c r="AF393" s="115"/>
      <c r="AG393" s="116">
        <f>(AF393*$E393*$F393*$G393*$L393*$AG$13)</f>
        <v>0</v>
      </c>
      <c r="AH393" s="115"/>
      <c r="AI393" s="116"/>
      <c r="AJ393" s="117"/>
      <c r="AK393" s="116">
        <f>(AJ393*$E393*$F393*$G393*$L393*$AK$13)</f>
        <v>0</v>
      </c>
      <c r="AL393" s="115">
        <v>0</v>
      </c>
      <c r="AM393" s="116">
        <f>(AL393*$E393*$F393*$G393*$L393*$AM$13)</f>
        <v>0</v>
      </c>
      <c r="AN393" s="115"/>
      <c r="AO393" s="115">
        <f>(AN393*$E393*$F393*$G393*$L393*$AO$13)</f>
        <v>0</v>
      </c>
      <c r="AP393" s="115">
        <v>0</v>
      </c>
      <c r="AQ393" s="116">
        <f>(AP393*$E393*$F393*$G393*$M393*$AQ$13)</f>
        <v>0</v>
      </c>
      <c r="AR393" s="123">
        <v>0</v>
      </c>
      <c r="AS393" s="116">
        <f>(AR393*$E393*$F393*$G393*$M393*$AS$13)</f>
        <v>0</v>
      </c>
      <c r="AT393" s="115">
        <v>0</v>
      </c>
      <c r="AU393" s="122">
        <f>(AT393*$E393*$F393*$G393*$M393*$AU$13)</f>
        <v>0</v>
      </c>
      <c r="AV393" s="115"/>
      <c r="AW393" s="116">
        <f t="shared" si="1468"/>
        <v>0</v>
      </c>
      <c r="AX393" s="115"/>
      <c r="AY393" s="115">
        <f t="shared" si="1469"/>
        <v>0</v>
      </c>
      <c r="AZ393" s="115"/>
      <c r="BA393" s="116">
        <f t="shared" si="1470"/>
        <v>0</v>
      </c>
      <c r="BB393" s="115">
        <v>0</v>
      </c>
      <c r="BC393" s="116">
        <f>(BB393*$E393*$F393*$G393*$L393*$BC$13)</f>
        <v>0</v>
      </c>
      <c r="BD393" s="115">
        <v>0</v>
      </c>
      <c r="BE393" s="116">
        <f t="shared" si="1471"/>
        <v>0</v>
      </c>
      <c r="BF393" s="115">
        <v>0</v>
      </c>
      <c r="BG393" s="116">
        <f>(BF393*$E393*$F393*$G393*$L393*$BG$13)</f>
        <v>0</v>
      </c>
      <c r="BH393" s="115">
        <v>0</v>
      </c>
      <c r="BI393" s="116">
        <f>(BH393*$E393*$F393*$G393*$L393*$BI$13)</f>
        <v>0</v>
      </c>
      <c r="BJ393" s="115">
        <v>0</v>
      </c>
      <c r="BK393" s="116">
        <f>(BJ393*$E393*$F393*$G393*$M393*$BK$13)</f>
        <v>0</v>
      </c>
      <c r="BL393" s="115">
        <v>0</v>
      </c>
      <c r="BM393" s="116">
        <f>(BL393*$E393*$F393*$G393*$M393*$BM$13)</f>
        <v>0</v>
      </c>
      <c r="BN393" s="115">
        <v>0</v>
      </c>
      <c r="BO393" s="116">
        <f>(BN393*$E393*$F393*$G393*$M393*$BO$13)</f>
        <v>0</v>
      </c>
      <c r="BP393" s="115">
        <v>0</v>
      </c>
      <c r="BQ393" s="116">
        <f>(BP393*$E393*$F393*$G393*$M393*$BQ$13)</f>
        <v>0</v>
      </c>
      <c r="BR393" s="115"/>
      <c r="BS393" s="116">
        <f>(BR393*$E393*$F393*$G393*$M393*$BS$13)</f>
        <v>0</v>
      </c>
      <c r="BT393" s="115"/>
      <c r="BU393" s="116">
        <f>(BT393*$E393*$F393*$G393*$M393*$BU$13)</f>
        <v>0</v>
      </c>
      <c r="BV393" s="115">
        <v>0</v>
      </c>
      <c r="BW393" s="124">
        <f>(BV393*$E393*$F393*$G393*$M393*$BW$13)</f>
        <v>0</v>
      </c>
      <c r="BX393" s="115">
        <v>0</v>
      </c>
      <c r="BY393" s="116">
        <f>(BX393*$E393*$F393*$G393*$L393*$BY$13)</f>
        <v>0</v>
      </c>
      <c r="BZ393" s="115">
        <v>0</v>
      </c>
      <c r="CA393" s="116">
        <f>(BZ393*$E393*$F393*$G393*$L393*$CA$13)</f>
        <v>0</v>
      </c>
      <c r="CB393" s="115">
        <v>0</v>
      </c>
      <c r="CC393" s="116">
        <f>(CB393*$E393*$F393*$G393*$L393*$CC$13)</f>
        <v>0</v>
      </c>
      <c r="CD393" s="115"/>
      <c r="CE393" s="116">
        <f>(CD393*$E393*$F393*$G393*$M393*$CE$13)</f>
        <v>0</v>
      </c>
      <c r="CF393" s="115">
        <v>0</v>
      </c>
      <c r="CG393" s="116">
        <f t="shared" si="1472"/>
        <v>0</v>
      </c>
      <c r="CH393" s="115"/>
      <c r="CI393" s="116">
        <f>(CH393*$E393*$F393*$G393*$L393*$CI$13)</f>
        <v>0</v>
      </c>
      <c r="CJ393" s="115"/>
      <c r="CK393" s="116">
        <f>(CJ393*$E393*$F393*$G393*$L393*$CK$13)</f>
        <v>0</v>
      </c>
      <c r="CL393" s="115">
        <v>0</v>
      </c>
      <c r="CM393" s="116">
        <f>(CL393*$E393*$F393*$G393*$L393*$CM$13)</f>
        <v>0</v>
      </c>
      <c r="CN393" s="115">
        <v>0</v>
      </c>
      <c r="CO393" s="116">
        <f>(CN393*$E393*$F393*$G393*$L393*$CO$13)</f>
        <v>0</v>
      </c>
      <c r="CP393" s="115">
        <v>0</v>
      </c>
      <c r="CQ393" s="116">
        <f>(CP393*$E393*$F393*$G393*$L393*$CQ$13)</f>
        <v>0</v>
      </c>
      <c r="CR393" s="115">
        <v>0</v>
      </c>
      <c r="CS393" s="116">
        <f>(CR393*$E393*$F393*$G393*$M393*$CS$13)</f>
        <v>0</v>
      </c>
      <c r="CT393" s="115">
        <v>0</v>
      </c>
      <c r="CU393" s="116">
        <f>(CT393*$E393*$F393*$G393*$M393*$CU$13)</f>
        <v>0</v>
      </c>
      <c r="CV393" s="115">
        <v>0</v>
      </c>
      <c r="CW393" s="116">
        <f>(CV393*$E393*$F393*$G393*$M393*$CW$13)</f>
        <v>0</v>
      </c>
      <c r="CX393" s="123"/>
      <c r="CY393" s="115">
        <f>(CX393*$E393*$F393*$G393*$M393*$CY$13)</f>
        <v>0</v>
      </c>
      <c r="CZ393" s="115">
        <v>0</v>
      </c>
      <c r="DA393" s="124">
        <f t="shared" si="1473"/>
        <v>0</v>
      </c>
      <c r="DB393" s="115">
        <v>0</v>
      </c>
      <c r="DC393" s="116">
        <f>(DB393*$E393*$F393*$G393*$M393*$DC$13)</f>
        <v>0</v>
      </c>
      <c r="DD393" s="125"/>
      <c r="DE393" s="115">
        <f>(DD393*$E393*$F393*$G393*$M393*$DE$13)</f>
        <v>0</v>
      </c>
      <c r="DF393" s="115">
        <v>0</v>
      </c>
      <c r="DG393" s="116">
        <f>(DF393*$E393*$F393*$G393*$M393*$DG$13)</f>
        <v>0</v>
      </c>
      <c r="DH393" s="115"/>
      <c r="DI393" s="116">
        <f>(DH393*$E393*$F393*$G393*$N393*$DI$13)</f>
        <v>0</v>
      </c>
      <c r="DJ393" s="115">
        <v>0</v>
      </c>
      <c r="DK393" s="124">
        <f>(DJ393*$E393*$F393*$G393*$O393*$DK$13)</f>
        <v>0</v>
      </c>
      <c r="DL393" s="124"/>
      <c r="DM393" s="124"/>
      <c r="DN393" s="116">
        <f t="shared" si="1474"/>
        <v>6</v>
      </c>
      <c r="DO393" s="116">
        <f t="shared" si="1474"/>
        <v>1255154.2079999999</v>
      </c>
    </row>
    <row r="394" spans="1:119" s="37" customFormat="1" ht="30" x14ac:dyDescent="0.25">
      <c r="A394" s="89"/>
      <c r="B394" s="109">
        <v>332</v>
      </c>
      <c r="C394" s="110" t="s">
        <v>872</v>
      </c>
      <c r="D394" s="152" t="s">
        <v>873</v>
      </c>
      <c r="E394" s="93">
        <v>24257</v>
      </c>
      <c r="F394" s="112">
        <v>1.1299999999999999</v>
      </c>
      <c r="G394" s="131">
        <v>1</v>
      </c>
      <c r="H394" s="101"/>
      <c r="I394" s="101"/>
      <c r="J394" s="101"/>
      <c r="K394" s="65"/>
      <c r="L394" s="113">
        <v>1.4</v>
      </c>
      <c r="M394" s="113">
        <v>1.68</v>
      </c>
      <c r="N394" s="113">
        <v>2.23</v>
      </c>
      <c r="O394" s="114">
        <v>2.57</v>
      </c>
      <c r="P394" s="138">
        <v>89</v>
      </c>
      <c r="Q394" s="116">
        <f t="shared" si="1467"/>
        <v>3756870.7946000001</v>
      </c>
      <c r="R394" s="194">
        <v>57</v>
      </c>
      <c r="S394" s="115">
        <f>(R394*$E394*$F394*$G394*$L394*$S$13)</f>
        <v>2406085.7897999999</v>
      </c>
      <c r="T394" s="115">
        <v>101</v>
      </c>
      <c r="U394" s="116">
        <f>(T394*$E394*$F394*$G394*$L394*$U$13)</f>
        <v>4771149.1599939996</v>
      </c>
      <c r="V394" s="115">
        <v>31</v>
      </c>
      <c r="W394" s="116">
        <f>(V394*$E394*$F394*$G394*$L394*$W$13)</f>
        <v>1464412.1184139999</v>
      </c>
      <c r="X394" s="115">
        <v>61</v>
      </c>
      <c r="Y394" s="116">
        <f>(X394*$E394*$F394*$G394*$L394*$Y$13)</f>
        <v>3277188.6195999989</v>
      </c>
      <c r="Z394" s="116"/>
      <c r="AA394" s="116"/>
      <c r="AB394" s="115"/>
      <c r="AC394" s="116">
        <f>(AB394*$E394*$F394*$G394*$L394*$AC$13)</f>
        <v>0</v>
      </c>
      <c r="AD394" s="115"/>
      <c r="AE394" s="116"/>
      <c r="AF394" s="115">
        <v>37</v>
      </c>
      <c r="AG394" s="116">
        <f>(AF394*$E394*$F394*$G394*$L394*$AG$13)</f>
        <v>1561845.1618000001</v>
      </c>
      <c r="AH394" s="115"/>
      <c r="AI394" s="116"/>
      <c r="AJ394" s="117"/>
      <c r="AK394" s="116">
        <f>(AJ394*$E394*$F394*$G394*$L394*$AK$13)</f>
        <v>0</v>
      </c>
      <c r="AL394" s="115">
        <v>15</v>
      </c>
      <c r="AM394" s="116">
        <f>(AL394*$E394*$F394*$G394*$L394*$AM$13)</f>
        <v>633180.4709999999</v>
      </c>
      <c r="AN394" s="115">
        <v>22</v>
      </c>
      <c r="AO394" s="115">
        <f>(AN394*$E394*$F394*$G394*$L394*$AO$13)</f>
        <v>928664.69079999987</v>
      </c>
      <c r="AP394" s="115">
        <v>20</v>
      </c>
      <c r="AQ394" s="116">
        <f>(AP394*$E394*$F394*$G394*$M394*$AQ$13)</f>
        <v>1013088.7535999999</v>
      </c>
      <c r="AR394" s="123">
        <v>15</v>
      </c>
      <c r="AS394" s="116">
        <f>(AR394*$E394*$F394*$G394*$M394*$AS$13)</f>
        <v>967039.26479999989</v>
      </c>
      <c r="AT394" s="115">
        <v>1</v>
      </c>
      <c r="AU394" s="122">
        <f>(AT394*$E394*$F394*$G394*$M394*$AU$13)</f>
        <v>50654.437679999995</v>
      </c>
      <c r="AV394" s="115"/>
      <c r="AW394" s="116">
        <f t="shared" si="1468"/>
        <v>0</v>
      </c>
      <c r="AX394" s="115"/>
      <c r="AY394" s="115">
        <f t="shared" si="1469"/>
        <v>0</v>
      </c>
      <c r="AZ394" s="115"/>
      <c r="BA394" s="116">
        <f t="shared" si="1470"/>
        <v>0</v>
      </c>
      <c r="BB394" s="115">
        <v>0</v>
      </c>
      <c r="BC394" s="116">
        <f>(BB394*$E394*$F394*$G394*$L394*$BC$13)</f>
        <v>0</v>
      </c>
      <c r="BD394" s="115">
        <v>0</v>
      </c>
      <c r="BE394" s="116">
        <f t="shared" si="1471"/>
        <v>0</v>
      </c>
      <c r="BF394" s="115">
        <v>0</v>
      </c>
      <c r="BG394" s="116">
        <f>(BF394*$E394*$F394*$G394*$L394*$BG$13)</f>
        <v>0</v>
      </c>
      <c r="BH394" s="115">
        <v>10</v>
      </c>
      <c r="BI394" s="116">
        <f>(BH394*$E394*$F394*$G394*$L394*$BI$13)</f>
        <v>460494.88799999992</v>
      </c>
      <c r="BJ394" s="115">
        <v>4</v>
      </c>
      <c r="BK394" s="116">
        <f>(BJ394*$E394*$F394*$G394*$M394*$BK$13)</f>
        <v>202617.75071999998</v>
      </c>
      <c r="BL394" s="115">
        <v>0</v>
      </c>
      <c r="BM394" s="116">
        <f>(BL394*$E394*$F394*$G394*$M394*$BM$13)</f>
        <v>0</v>
      </c>
      <c r="BN394" s="115">
        <v>0</v>
      </c>
      <c r="BO394" s="116">
        <f>(BN394*$E394*$F394*$G394*$M394*$BO$13)</f>
        <v>0</v>
      </c>
      <c r="BP394" s="115">
        <v>6</v>
      </c>
      <c r="BQ394" s="116">
        <f>(BP394*$E394*$F394*$G394*$M394*$BQ$13)</f>
        <v>276296.93279999995</v>
      </c>
      <c r="BR394" s="115"/>
      <c r="BS394" s="116">
        <f>(BR394*$E394*$F394*$G394*$M394*$BS$13)</f>
        <v>0</v>
      </c>
      <c r="BT394" s="115"/>
      <c r="BU394" s="116">
        <f>(BT394*$E394*$F394*$G394*$M394*$BU$13)</f>
        <v>0</v>
      </c>
      <c r="BV394" s="115">
        <v>1</v>
      </c>
      <c r="BW394" s="124">
        <f>(BV394*$E394*$F394*$G394*$M394*$BW$13)</f>
        <v>55259.386559999992</v>
      </c>
      <c r="BX394" s="115">
        <v>0</v>
      </c>
      <c r="BY394" s="116">
        <f>(BX394*$E394*$F394*$G394*$L394*$BY$13)</f>
        <v>0</v>
      </c>
      <c r="BZ394" s="115">
        <v>0</v>
      </c>
      <c r="CA394" s="116">
        <f>(BZ394*$E394*$F394*$G394*$L394*$CA$13)</f>
        <v>0</v>
      </c>
      <c r="CB394" s="115">
        <v>1</v>
      </c>
      <c r="CC394" s="116">
        <f>(CB394*$E394*$F394*$G394*$L394*$CC$13)</f>
        <v>38374.573999999993</v>
      </c>
      <c r="CD394" s="115">
        <v>5</v>
      </c>
      <c r="CE394" s="116">
        <f>(CD394*$E394*$F394*$G394*$M394*$CE$13)</f>
        <v>230247.44399999996</v>
      </c>
      <c r="CF394" s="115"/>
      <c r="CG394" s="116">
        <f t="shared" si="1472"/>
        <v>0</v>
      </c>
      <c r="CH394" s="115"/>
      <c r="CI394" s="116">
        <f>(CH394*$E394*$F394*$G394*$L394*$CI$13)</f>
        <v>0</v>
      </c>
      <c r="CJ394" s="115"/>
      <c r="CK394" s="116">
        <f>(CJ394*$E394*$F394*$G394*$L394*$CK$13)</f>
        <v>0</v>
      </c>
      <c r="CL394" s="115">
        <v>0</v>
      </c>
      <c r="CM394" s="116">
        <f>(CL394*$E394*$F394*$G394*$L394*$CM$13)</f>
        <v>0</v>
      </c>
      <c r="CN394" s="115">
        <v>3</v>
      </c>
      <c r="CO394" s="116">
        <f>(CN394*$E394*$F394*$G394*$L394*$CO$13)</f>
        <v>103611.34979999998</v>
      </c>
      <c r="CP394" s="115">
        <v>0</v>
      </c>
      <c r="CQ394" s="116">
        <f>(CP394*$E394*$F394*$G394*$L394*$CQ$13)</f>
        <v>0</v>
      </c>
      <c r="CR394" s="115">
        <v>6</v>
      </c>
      <c r="CS394" s="116">
        <f>(CR394*$E394*$F394*$G394*$M394*$CS$13)</f>
        <v>276296.93279999995</v>
      </c>
      <c r="CT394" s="115">
        <v>0</v>
      </c>
      <c r="CU394" s="116">
        <f>(CT394*$E394*$F394*$G394*$M394*$CU$13)</f>
        <v>0</v>
      </c>
      <c r="CV394" s="115">
        <v>0</v>
      </c>
      <c r="CW394" s="116">
        <f>(CV394*$E394*$F394*$G394*$M394*$CW$13)</f>
        <v>0</v>
      </c>
      <c r="CX394" s="123"/>
      <c r="CY394" s="115">
        <f>(CX394*$E394*$F394*$G394*$M394*$CY$13)</f>
        <v>0</v>
      </c>
      <c r="CZ394" s="115">
        <v>0</v>
      </c>
      <c r="DA394" s="124">
        <f t="shared" si="1473"/>
        <v>0</v>
      </c>
      <c r="DB394" s="115">
        <v>0</v>
      </c>
      <c r="DC394" s="116">
        <f>(DB394*$E394*$F394*$G394*$M394*$DC$13)</f>
        <v>0</v>
      </c>
      <c r="DD394" s="125"/>
      <c r="DE394" s="115">
        <f>(DD394*$E394*$F394*$G394*$M394*$DE$13)</f>
        <v>0</v>
      </c>
      <c r="DF394" s="115"/>
      <c r="DG394" s="116">
        <f>(DF394*$E394*$F394*$G394*$M394*$DG$13)</f>
        <v>0</v>
      </c>
      <c r="DH394" s="115"/>
      <c r="DI394" s="116">
        <f>(DH394*$E394*$F394*$G394*$N394*$DI$13)</f>
        <v>0</v>
      </c>
      <c r="DJ394" s="115">
        <v>0</v>
      </c>
      <c r="DK394" s="124">
        <f>(DJ394*$E394*$F394*$G394*$O394*$DK$13)</f>
        <v>0</v>
      </c>
      <c r="DL394" s="124"/>
      <c r="DM394" s="124"/>
      <c r="DN394" s="116">
        <f t="shared" si="1474"/>
        <v>485</v>
      </c>
      <c r="DO394" s="116">
        <f t="shared" si="1474"/>
        <v>22473378.520768002</v>
      </c>
    </row>
    <row r="395" spans="1:119" s="37" customFormat="1" ht="30" x14ac:dyDescent="0.25">
      <c r="A395" s="89"/>
      <c r="B395" s="109">
        <v>333</v>
      </c>
      <c r="C395" s="110" t="s">
        <v>874</v>
      </c>
      <c r="D395" s="152" t="s">
        <v>875</v>
      </c>
      <c r="E395" s="93">
        <v>24257</v>
      </c>
      <c r="F395" s="112">
        <v>1.19</v>
      </c>
      <c r="G395" s="131">
        <v>1</v>
      </c>
      <c r="H395" s="101"/>
      <c r="I395" s="101"/>
      <c r="J395" s="101"/>
      <c r="K395" s="65"/>
      <c r="L395" s="113">
        <v>1.4</v>
      </c>
      <c r="M395" s="113">
        <v>1.68</v>
      </c>
      <c r="N395" s="113">
        <v>2.23</v>
      </c>
      <c r="O395" s="114">
        <v>2.57</v>
      </c>
      <c r="P395" s="138">
        <v>14</v>
      </c>
      <c r="Q395" s="116">
        <f t="shared" si="1467"/>
        <v>622347.29479999992</v>
      </c>
      <c r="R395" s="194">
        <v>14</v>
      </c>
      <c r="S395" s="115">
        <f>(R395*$E395*$F395*$G395*$L395*$S$13)</f>
        <v>622347.29479999992</v>
      </c>
      <c r="T395" s="115">
        <v>179</v>
      </c>
      <c r="U395" s="116">
        <f>(T395*$E395*$F395*$G395*$L395*$U$13)</f>
        <v>8904779.4845379982</v>
      </c>
      <c r="V395" s="115">
        <v>20</v>
      </c>
      <c r="W395" s="116">
        <f>(V395*$E395*$F395*$G395*$L395*$W$13)</f>
        <v>994947.42843999993</v>
      </c>
      <c r="X395" s="115">
        <v>10</v>
      </c>
      <c r="Y395" s="116">
        <f>(X395*$E395*$F395*$G395*$L395*$Y$13)</f>
        <v>565770.26799999992</v>
      </c>
      <c r="Z395" s="116"/>
      <c r="AA395" s="116"/>
      <c r="AB395" s="115"/>
      <c r="AC395" s="116">
        <f>(AB395*$E395*$F395*$G395*$L395*$AC$13)</f>
        <v>0</v>
      </c>
      <c r="AD395" s="115"/>
      <c r="AE395" s="116"/>
      <c r="AF395" s="115">
        <v>5</v>
      </c>
      <c r="AG395" s="116">
        <f>(AF395*$E395*$F395*$G395*$L395*$AG$13)</f>
        <v>222266.89099999997</v>
      </c>
      <c r="AH395" s="115"/>
      <c r="AI395" s="116"/>
      <c r="AJ395" s="117"/>
      <c r="AK395" s="116">
        <f>(AJ395*$E395*$F395*$G395*$L395*$AK$13)</f>
        <v>0</v>
      </c>
      <c r="AL395" s="115">
        <v>15</v>
      </c>
      <c r="AM395" s="116">
        <f>(AL395*$E395*$F395*$G395*$L395*$AM$13)</f>
        <v>666800.67299999995</v>
      </c>
      <c r="AN395" s="115">
        <v>22</v>
      </c>
      <c r="AO395" s="115">
        <f>(AN395*$E395*$F395*$G395*$L395*$AO$13)</f>
        <v>977974.32040000008</v>
      </c>
      <c r="AP395" s="115">
        <v>10</v>
      </c>
      <c r="AQ395" s="116">
        <f>(AP395*$E395*$F395*$G395*$M395*$AQ$13)</f>
        <v>533440.53839999996</v>
      </c>
      <c r="AR395" s="123">
        <v>9</v>
      </c>
      <c r="AS395" s="116">
        <f>(AR395*$E395*$F395*$G395*$M395*$AS$13)</f>
        <v>611031.88943999994</v>
      </c>
      <c r="AT395" s="115">
        <v>0</v>
      </c>
      <c r="AU395" s="122">
        <f>(AT395*$E395*$F395*$G395*$M395*$AU$13)</f>
        <v>0</v>
      </c>
      <c r="AV395" s="115"/>
      <c r="AW395" s="116">
        <f t="shared" si="1468"/>
        <v>0</v>
      </c>
      <c r="AX395" s="115"/>
      <c r="AY395" s="115">
        <f t="shared" si="1469"/>
        <v>0</v>
      </c>
      <c r="AZ395" s="115"/>
      <c r="BA395" s="116">
        <f t="shared" si="1470"/>
        <v>0</v>
      </c>
      <c r="BB395" s="115">
        <v>0</v>
      </c>
      <c r="BC395" s="116">
        <f>(BB395*$E395*$F395*$G395*$L395*$BC$13)</f>
        <v>0</v>
      </c>
      <c r="BD395" s="115">
        <v>0</v>
      </c>
      <c r="BE395" s="116">
        <f t="shared" si="1471"/>
        <v>0</v>
      </c>
      <c r="BF395" s="115">
        <v>0</v>
      </c>
      <c r="BG395" s="116">
        <f>(BF395*$E395*$F395*$G395*$L395*$BG$13)</f>
        <v>0</v>
      </c>
      <c r="BH395" s="115">
        <v>0</v>
      </c>
      <c r="BI395" s="116">
        <f>(BH395*$E395*$F395*$G395*$L395*$BI$13)</f>
        <v>0</v>
      </c>
      <c r="BJ395" s="115"/>
      <c r="BK395" s="116">
        <f>(BJ395*$E395*$F395*$G395*$M395*$BK$13)</f>
        <v>0</v>
      </c>
      <c r="BL395" s="115">
        <v>0</v>
      </c>
      <c r="BM395" s="116">
        <f>(BL395*$E395*$F395*$G395*$M395*$BM$13)</f>
        <v>0</v>
      </c>
      <c r="BN395" s="115"/>
      <c r="BO395" s="116">
        <f>(BN395*$E395*$F395*$G395*$M395*$BO$13)</f>
        <v>0</v>
      </c>
      <c r="BP395" s="115">
        <v>0</v>
      </c>
      <c r="BQ395" s="116">
        <f>(BP395*$E395*$F395*$G395*$M395*$BQ$13)</f>
        <v>0</v>
      </c>
      <c r="BR395" s="115"/>
      <c r="BS395" s="116">
        <f>(BR395*$E395*$F395*$G395*$M395*$BS$13)</f>
        <v>0</v>
      </c>
      <c r="BT395" s="115"/>
      <c r="BU395" s="116">
        <f>(BT395*$E395*$F395*$G395*$M395*$BU$13)</f>
        <v>0</v>
      </c>
      <c r="BV395" s="115">
        <v>1</v>
      </c>
      <c r="BW395" s="124">
        <f>(BV395*$E395*$F395*$G395*$M395*$BW$13)</f>
        <v>58193.513279999992</v>
      </c>
      <c r="BX395" s="115">
        <v>0</v>
      </c>
      <c r="BY395" s="116">
        <f>(BX395*$E395*$F395*$G395*$L395*$BY$13)</f>
        <v>0</v>
      </c>
      <c r="BZ395" s="115">
        <v>0</v>
      </c>
      <c r="CA395" s="116">
        <f>(BZ395*$E395*$F395*$G395*$L395*$CA$13)</f>
        <v>0</v>
      </c>
      <c r="CB395" s="115"/>
      <c r="CC395" s="116">
        <f>(CB395*$E395*$F395*$G395*$L395*$CC$13)</f>
        <v>0</v>
      </c>
      <c r="CD395" s="115"/>
      <c r="CE395" s="116">
        <f>(CD395*$E395*$F395*$G395*$M395*$CE$13)</f>
        <v>0</v>
      </c>
      <c r="CF395" s="115">
        <v>0</v>
      </c>
      <c r="CG395" s="116">
        <f t="shared" si="1472"/>
        <v>0</v>
      </c>
      <c r="CH395" s="115"/>
      <c r="CI395" s="116">
        <f>(CH395*$E395*$F395*$G395*$L395*$CI$13)</f>
        <v>0</v>
      </c>
      <c r="CJ395" s="115"/>
      <c r="CK395" s="116">
        <f>(CJ395*$E395*$F395*$G395*$L395*$CK$13)</f>
        <v>0</v>
      </c>
      <c r="CL395" s="115">
        <v>0</v>
      </c>
      <c r="CM395" s="116">
        <f>(CL395*$E395*$F395*$G395*$L395*$CM$13)</f>
        <v>0</v>
      </c>
      <c r="CN395" s="115">
        <v>0</v>
      </c>
      <c r="CO395" s="116">
        <f>(CN395*$E395*$F395*$G395*$L395*$CO$13)</f>
        <v>0</v>
      </c>
      <c r="CP395" s="115">
        <v>0</v>
      </c>
      <c r="CQ395" s="116">
        <f>(CP395*$E395*$F395*$G395*$L395*$CQ$13)</f>
        <v>0</v>
      </c>
      <c r="CR395" s="115">
        <v>8</v>
      </c>
      <c r="CS395" s="116">
        <f>(CR395*$E395*$F395*$G395*$M395*$CS$13)</f>
        <v>387956.75519999996</v>
      </c>
      <c r="CT395" s="115">
        <v>0</v>
      </c>
      <c r="CU395" s="116">
        <f>(CT395*$E395*$F395*$G395*$M395*$CU$13)</f>
        <v>0</v>
      </c>
      <c r="CV395" s="115">
        <v>0</v>
      </c>
      <c r="CW395" s="116">
        <f>(CV395*$E395*$F395*$G395*$M395*$CW$13)</f>
        <v>0</v>
      </c>
      <c r="CX395" s="123"/>
      <c r="CY395" s="115">
        <f>(CX395*$E395*$F395*$G395*$M395*$CY$13)</f>
        <v>0</v>
      </c>
      <c r="CZ395" s="115">
        <v>0</v>
      </c>
      <c r="DA395" s="124">
        <f t="shared" si="1473"/>
        <v>0</v>
      </c>
      <c r="DB395" s="115">
        <v>0</v>
      </c>
      <c r="DC395" s="116">
        <f>(DB395*$E395*$F395*$G395*$M395*$DC$13)</f>
        <v>0</v>
      </c>
      <c r="DD395" s="125"/>
      <c r="DE395" s="115">
        <f>(DD395*$E395*$F395*$G395*$M395*$DE$13)</f>
        <v>0</v>
      </c>
      <c r="DF395" s="115">
        <v>1</v>
      </c>
      <c r="DG395" s="116">
        <f>(DF395*$E395*$F395*$G395*$M395*$DG$13)</f>
        <v>48494.594399999994</v>
      </c>
      <c r="DH395" s="115"/>
      <c r="DI395" s="116">
        <f>(DH395*$E395*$F395*$G395*$N395*$DI$13)</f>
        <v>0</v>
      </c>
      <c r="DJ395" s="115">
        <v>0</v>
      </c>
      <c r="DK395" s="124">
        <f>(DJ395*$E395*$F395*$G395*$O395*$DK$13)</f>
        <v>0</v>
      </c>
      <c r="DL395" s="124"/>
      <c r="DM395" s="124"/>
      <c r="DN395" s="116">
        <f t="shared" si="1474"/>
        <v>308</v>
      </c>
      <c r="DO395" s="116">
        <f t="shared" si="1474"/>
        <v>15216350.945697999</v>
      </c>
    </row>
    <row r="396" spans="1:119" s="37" customFormat="1" ht="30" customHeight="1" x14ac:dyDescent="0.25">
      <c r="A396" s="89"/>
      <c r="B396" s="109">
        <v>334</v>
      </c>
      <c r="C396" s="110" t="s">
        <v>876</v>
      </c>
      <c r="D396" s="152" t="s">
        <v>877</v>
      </c>
      <c r="E396" s="93">
        <v>24257</v>
      </c>
      <c r="F396" s="112">
        <v>2.13</v>
      </c>
      <c r="G396" s="131">
        <v>1</v>
      </c>
      <c r="H396" s="101"/>
      <c r="I396" s="101"/>
      <c r="J396" s="101"/>
      <c r="K396" s="65"/>
      <c r="L396" s="113">
        <v>1.4</v>
      </c>
      <c r="M396" s="113">
        <v>1.68</v>
      </c>
      <c r="N396" s="113">
        <v>2.23</v>
      </c>
      <c r="O396" s="114">
        <v>2.57</v>
      </c>
      <c r="P396" s="115">
        <v>1</v>
      </c>
      <c r="Q396" s="116">
        <f t="shared" si="1467"/>
        <v>79567.811400000006</v>
      </c>
      <c r="R396" s="194">
        <v>1</v>
      </c>
      <c r="S396" s="115">
        <f>(R396*$E396*$F396*$G396*$L396*$S$13)</f>
        <v>79567.811400000006</v>
      </c>
      <c r="T396" s="115">
        <v>2</v>
      </c>
      <c r="U396" s="116">
        <f>(T396*$E396*$F396*$G396*$L396*$U$13)</f>
        <v>178087.22878800001</v>
      </c>
      <c r="V396" s="115">
        <v>8</v>
      </c>
      <c r="W396" s="116">
        <f>(V396*$E396*$F396*$G396*$L396*$W$13)</f>
        <v>712348.91515200003</v>
      </c>
      <c r="X396" s="115">
        <v>0</v>
      </c>
      <c r="Y396" s="116">
        <f>(X396*$E396*$F396*$G396*$L396*$Y$13)</f>
        <v>0</v>
      </c>
      <c r="Z396" s="116"/>
      <c r="AA396" s="116"/>
      <c r="AB396" s="115"/>
      <c r="AC396" s="116"/>
      <c r="AD396" s="115"/>
      <c r="AE396" s="116"/>
      <c r="AF396" s="115">
        <v>3</v>
      </c>
      <c r="AG396" s="116">
        <f>(AF396*$E396*$F396*$G396*$L396*$AG$13)</f>
        <v>238703.43419999999</v>
      </c>
      <c r="AH396" s="115"/>
      <c r="AI396" s="116"/>
      <c r="AJ396" s="117"/>
      <c r="AK396" s="116"/>
      <c r="AL396" s="115">
        <v>10</v>
      </c>
      <c r="AM396" s="116">
        <f>(AL396*$E396*$F396*$G396*$L396*$AM$13)</f>
        <v>795678.11399999994</v>
      </c>
      <c r="AN396" s="115">
        <v>20</v>
      </c>
      <c r="AO396" s="115">
        <f>(AN396*$E396*$F396*$G396*$L396*$AO$13)</f>
        <v>1591356.2279999999</v>
      </c>
      <c r="AP396" s="115">
        <v>1</v>
      </c>
      <c r="AQ396" s="116">
        <f>(AP396*$E396*$F396*$G396*$M396*$AQ$13)</f>
        <v>95481.37367999999</v>
      </c>
      <c r="AR396" s="123"/>
      <c r="AS396" s="116">
        <f>(AR396*$E396*$F396*$G396*$M396*$AS$13)</f>
        <v>0</v>
      </c>
      <c r="AT396" s="115">
        <v>0</v>
      </c>
      <c r="AU396" s="122"/>
      <c r="AV396" s="115"/>
      <c r="AW396" s="116"/>
      <c r="AX396" s="115"/>
      <c r="AY396" s="115">
        <f t="shared" si="1469"/>
        <v>0</v>
      </c>
      <c r="AZ396" s="115"/>
      <c r="BA396" s="116"/>
      <c r="BB396" s="115"/>
      <c r="BC396" s="116"/>
      <c r="BD396" s="115"/>
      <c r="BE396" s="116"/>
      <c r="BF396" s="115"/>
      <c r="BG396" s="116"/>
      <c r="BH396" s="115"/>
      <c r="BI396" s="116"/>
      <c r="BJ396" s="115">
        <v>0</v>
      </c>
      <c r="BK396" s="116"/>
      <c r="BL396" s="115"/>
      <c r="BM396" s="116"/>
      <c r="BN396" s="115"/>
      <c r="BO396" s="116"/>
      <c r="BP396" s="115">
        <v>0</v>
      </c>
      <c r="BQ396" s="116">
        <f>(BP396*$E396*$F396*$G396*$M396*$BQ$13)</f>
        <v>0</v>
      </c>
      <c r="BR396" s="115"/>
      <c r="BS396" s="116"/>
      <c r="BT396" s="115"/>
      <c r="BU396" s="116">
        <f>(BT396*$E396*$F396*$G396*$M396*$BU$13)</f>
        <v>0</v>
      </c>
      <c r="BV396" s="115">
        <v>0</v>
      </c>
      <c r="BW396" s="124"/>
      <c r="BX396" s="115"/>
      <c r="BY396" s="116"/>
      <c r="BZ396" s="115"/>
      <c r="CA396" s="116"/>
      <c r="CB396" s="115"/>
      <c r="CC396" s="116"/>
      <c r="CD396" s="115">
        <v>1</v>
      </c>
      <c r="CE396" s="116">
        <f>(CD396*$E396*$F396*$G396*$M396*$CE$13)</f>
        <v>86801.248799999987</v>
      </c>
      <c r="CF396" s="115"/>
      <c r="CG396" s="116"/>
      <c r="CH396" s="115"/>
      <c r="CI396" s="116"/>
      <c r="CJ396" s="115"/>
      <c r="CK396" s="116"/>
      <c r="CL396" s="115"/>
      <c r="CM396" s="116"/>
      <c r="CN396" s="115">
        <v>0</v>
      </c>
      <c r="CO396" s="116">
        <f>(CN396*$E396*$F396*$G396*$L396*$CO$13)</f>
        <v>0</v>
      </c>
      <c r="CP396" s="115"/>
      <c r="CQ396" s="116"/>
      <c r="CR396" s="115">
        <v>0</v>
      </c>
      <c r="CS396" s="116"/>
      <c r="CT396" s="115"/>
      <c r="CU396" s="116"/>
      <c r="CV396" s="115"/>
      <c r="CW396" s="116"/>
      <c r="CX396" s="123"/>
      <c r="CY396" s="115"/>
      <c r="CZ396" s="115"/>
      <c r="DA396" s="124"/>
      <c r="DB396" s="115"/>
      <c r="DC396" s="116"/>
      <c r="DD396" s="125"/>
      <c r="DE396" s="115"/>
      <c r="DF396" s="115">
        <v>0</v>
      </c>
      <c r="DG396" s="116"/>
      <c r="DH396" s="115"/>
      <c r="DI396" s="116"/>
      <c r="DJ396" s="115"/>
      <c r="DK396" s="124"/>
      <c r="DL396" s="124"/>
      <c r="DM396" s="124"/>
      <c r="DN396" s="116">
        <f t="shared" si="1474"/>
        <v>47</v>
      </c>
      <c r="DO396" s="116">
        <f t="shared" si="1474"/>
        <v>3857592.1654200004</v>
      </c>
    </row>
    <row r="397" spans="1:119" s="37" customFormat="1" ht="15.75" customHeight="1" x14ac:dyDescent="0.25">
      <c r="A397" s="102">
        <v>33</v>
      </c>
      <c r="B397" s="134"/>
      <c r="C397" s="135"/>
      <c r="D397" s="153" t="s">
        <v>878</v>
      </c>
      <c r="E397" s="103">
        <v>24257</v>
      </c>
      <c r="F397" s="136">
        <v>1.95</v>
      </c>
      <c r="G397" s="104"/>
      <c r="H397" s="101"/>
      <c r="I397" s="101"/>
      <c r="J397" s="101"/>
      <c r="K397" s="105"/>
      <c r="L397" s="106">
        <v>1.4</v>
      </c>
      <c r="M397" s="106">
        <v>1.68</v>
      </c>
      <c r="N397" s="106">
        <v>2.23</v>
      </c>
      <c r="O397" s="107">
        <v>2.57</v>
      </c>
      <c r="P397" s="100">
        <f>SUM(P398:P405)</f>
        <v>23</v>
      </c>
      <c r="Q397" s="100">
        <f t="shared" ref="Q397:CB397" si="1540">SUM(Q398:Q405)</f>
        <v>2250200.11986</v>
      </c>
      <c r="R397" s="100">
        <f t="shared" si="1540"/>
        <v>255</v>
      </c>
      <c r="S397" s="100">
        <f t="shared" si="1540"/>
        <v>21495262.927600004</v>
      </c>
      <c r="T397" s="100">
        <f t="shared" si="1540"/>
        <v>5</v>
      </c>
      <c r="U397" s="100">
        <f t="shared" si="1540"/>
        <v>426280.62721860001</v>
      </c>
      <c r="V397" s="100">
        <f t="shared" si="1540"/>
        <v>0</v>
      </c>
      <c r="W397" s="100">
        <f t="shared" si="1540"/>
        <v>0</v>
      </c>
      <c r="X397" s="100">
        <f t="shared" si="1540"/>
        <v>0</v>
      </c>
      <c r="Y397" s="100">
        <f t="shared" si="1540"/>
        <v>0</v>
      </c>
      <c r="Z397" s="100"/>
      <c r="AA397" s="100"/>
      <c r="AB397" s="100">
        <f t="shared" si="1540"/>
        <v>0</v>
      </c>
      <c r="AC397" s="100">
        <f t="shared" si="1540"/>
        <v>0</v>
      </c>
      <c r="AD397" s="100">
        <f t="shared" si="1540"/>
        <v>0</v>
      </c>
      <c r="AE397" s="100">
        <f t="shared" si="1540"/>
        <v>0</v>
      </c>
      <c r="AF397" s="100">
        <f t="shared" si="1540"/>
        <v>6</v>
      </c>
      <c r="AG397" s="100">
        <f t="shared" si="1540"/>
        <v>478751.67648000002</v>
      </c>
      <c r="AH397" s="100">
        <f t="shared" si="1540"/>
        <v>0</v>
      </c>
      <c r="AI397" s="100">
        <f t="shared" si="1540"/>
        <v>0</v>
      </c>
      <c r="AJ397" s="100">
        <f t="shared" si="1540"/>
        <v>1</v>
      </c>
      <c r="AK397" s="100">
        <f t="shared" si="1540"/>
        <v>155400.04480000003</v>
      </c>
      <c r="AL397" s="100">
        <f t="shared" si="1540"/>
        <v>13</v>
      </c>
      <c r="AM397" s="100">
        <f t="shared" si="1540"/>
        <v>1417128.8700800003</v>
      </c>
      <c r="AN397" s="100">
        <f t="shared" si="1540"/>
        <v>23</v>
      </c>
      <c r="AO397" s="100">
        <f t="shared" si="1540"/>
        <v>2087814.5442000001</v>
      </c>
      <c r="AP397" s="100">
        <f t="shared" si="1540"/>
        <v>37</v>
      </c>
      <c r="AQ397" s="100">
        <f t="shared" si="1540"/>
        <v>2319121.5339599997</v>
      </c>
      <c r="AR397" s="100">
        <f t="shared" si="1540"/>
        <v>0</v>
      </c>
      <c r="AS397" s="100">
        <f t="shared" si="1540"/>
        <v>0</v>
      </c>
      <c r="AT397" s="100">
        <f t="shared" si="1540"/>
        <v>4</v>
      </c>
      <c r="AU397" s="100">
        <f t="shared" si="1540"/>
        <v>362380.95062400005</v>
      </c>
      <c r="AV397" s="100">
        <f t="shared" si="1540"/>
        <v>0</v>
      </c>
      <c r="AW397" s="100">
        <f t="shared" si="1540"/>
        <v>0</v>
      </c>
      <c r="AX397" s="100">
        <f t="shared" si="1540"/>
        <v>0</v>
      </c>
      <c r="AY397" s="100">
        <f t="shared" si="1540"/>
        <v>0</v>
      </c>
      <c r="AZ397" s="100">
        <f t="shared" si="1540"/>
        <v>0</v>
      </c>
      <c r="BA397" s="100">
        <f t="shared" si="1540"/>
        <v>0</v>
      </c>
      <c r="BB397" s="100">
        <f t="shared" si="1540"/>
        <v>0</v>
      </c>
      <c r="BC397" s="100">
        <f t="shared" si="1540"/>
        <v>0</v>
      </c>
      <c r="BD397" s="100">
        <f t="shared" si="1540"/>
        <v>0</v>
      </c>
      <c r="BE397" s="100">
        <f t="shared" si="1540"/>
        <v>0</v>
      </c>
      <c r="BF397" s="100">
        <f t="shared" si="1540"/>
        <v>0</v>
      </c>
      <c r="BG397" s="100">
        <f t="shared" si="1540"/>
        <v>0</v>
      </c>
      <c r="BH397" s="100">
        <f t="shared" si="1540"/>
        <v>32</v>
      </c>
      <c r="BI397" s="100">
        <f t="shared" si="1540"/>
        <v>2697644.2567199995</v>
      </c>
      <c r="BJ397" s="100">
        <f t="shared" si="1540"/>
        <v>20</v>
      </c>
      <c r="BK397" s="100">
        <f t="shared" si="1540"/>
        <v>2313921.6093840003</v>
      </c>
      <c r="BL397" s="100">
        <f t="shared" si="1540"/>
        <v>0</v>
      </c>
      <c r="BM397" s="100">
        <f t="shared" si="1540"/>
        <v>0</v>
      </c>
      <c r="BN397" s="100">
        <f t="shared" si="1540"/>
        <v>0</v>
      </c>
      <c r="BO397" s="100">
        <f t="shared" si="1540"/>
        <v>0</v>
      </c>
      <c r="BP397" s="100">
        <f t="shared" si="1540"/>
        <v>10</v>
      </c>
      <c r="BQ397" s="100">
        <f t="shared" si="1540"/>
        <v>741396.76968000003</v>
      </c>
      <c r="BR397" s="100">
        <f t="shared" si="1540"/>
        <v>2</v>
      </c>
      <c r="BS397" s="100">
        <f t="shared" si="1540"/>
        <v>88757.333279999992</v>
      </c>
      <c r="BT397" s="100">
        <f t="shared" si="1540"/>
        <v>9</v>
      </c>
      <c r="BU397" s="100">
        <f t="shared" si="1540"/>
        <v>688052.71583999996</v>
      </c>
      <c r="BV397" s="100">
        <f t="shared" si="1540"/>
        <v>4</v>
      </c>
      <c r="BW397" s="100">
        <f t="shared" si="1540"/>
        <v>516797.51961600001</v>
      </c>
      <c r="BX397" s="100">
        <f t="shared" si="1540"/>
        <v>0</v>
      </c>
      <c r="BY397" s="100">
        <f t="shared" si="1540"/>
        <v>0</v>
      </c>
      <c r="BZ397" s="100">
        <f t="shared" si="1540"/>
        <v>0</v>
      </c>
      <c r="CA397" s="100">
        <f t="shared" si="1540"/>
        <v>0</v>
      </c>
      <c r="CB397" s="100">
        <f t="shared" si="1540"/>
        <v>0</v>
      </c>
      <c r="CC397" s="100">
        <f t="shared" ref="CC397:DO397" si="1541">SUM(CC398:CC405)</f>
        <v>0</v>
      </c>
      <c r="CD397" s="100">
        <f t="shared" si="1541"/>
        <v>21</v>
      </c>
      <c r="CE397" s="100">
        <f t="shared" si="1541"/>
        <v>2013870.4756799999</v>
      </c>
      <c r="CF397" s="100">
        <f t="shared" si="1541"/>
        <v>0</v>
      </c>
      <c r="CG397" s="100">
        <f t="shared" si="1541"/>
        <v>0</v>
      </c>
      <c r="CH397" s="100">
        <f t="shared" si="1541"/>
        <v>0</v>
      </c>
      <c r="CI397" s="100">
        <f t="shared" si="1541"/>
        <v>0</v>
      </c>
      <c r="CJ397" s="100">
        <f t="shared" si="1541"/>
        <v>15</v>
      </c>
      <c r="CK397" s="100">
        <f t="shared" si="1541"/>
        <v>1067288.5944000001</v>
      </c>
      <c r="CL397" s="100">
        <f t="shared" si="1541"/>
        <v>28</v>
      </c>
      <c r="CM397" s="100">
        <f t="shared" si="1541"/>
        <v>1618184.47</v>
      </c>
      <c r="CN397" s="100">
        <f t="shared" si="1541"/>
        <v>28</v>
      </c>
      <c r="CO397" s="100">
        <f t="shared" si="1541"/>
        <v>1829244.6270000001</v>
      </c>
      <c r="CP397" s="100">
        <f t="shared" si="1541"/>
        <v>40</v>
      </c>
      <c r="CQ397" s="100">
        <f t="shared" si="1541"/>
        <v>2655792.1992000001</v>
      </c>
      <c r="CR397" s="100">
        <f t="shared" si="1541"/>
        <v>44</v>
      </c>
      <c r="CS397" s="100">
        <f t="shared" si="1541"/>
        <v>4409014.4179200009</v>
      </c>
      <c r="CT397" s="100">
        <f t="shared" si="1541"/>
        <v>12</v>
      </c>
      <c r="CU397" s="100">
        <f t="shared" si="1541"/>
        <v>855746.20823999995</v>
      </c>
      <c r="CV397" s="100">
        <f t="shared" si="1541"/>
        <v>0</v>
      </c>
      <c r="CW397" s="100">
        <f t="shared" si="1541"/>
        <v>0</v>
      </c>
      <c r="CX397" s="100">
        <f t="shared" si="1541"/>
        <v>0</v>
      </c>
      <c r="CY397" s="100">
        <f t="shared" si="1541"/>
        <v>0</v>
      </c>
      <c r="CZ397" s="100">
        <f t="shared" si="1541"/>
        <v>0</v>
      </c>
      <c r="DA397" s="100">
        <f t="shared" si="1541"/>
        <v>0</v>
      </c>
      <c r="DB397" s="100">
        <f t="shared" si="1541"/>
        <v>0</v>
      </c>
      <c r="DC397" s="100">
        <f t="shared" si="1541"/>
        <v>0</v>
      </c>
      <c r="DD397" s="100">
        <f t="shared" si="1541"/>
        <v>2</v>
      </c>
      <c r="DE397" s="100">
        <f t="shared" si="1541"/>
        <v>123763.09511999998</v>
      </c>
      <c r="DF397" s="100">
        <f t="shared" si="1541"/>
        <v>20</v>
      </c>
      <c r="DG397" s="100">
        <f t="shared" si="1541"/>
        <v>1255113.45624</v>
      </c>
      <c r="DH397" s="100">
        <f t="shared" si="1541"/>
        <v>2</v>
      </c>
      <c r="DI397" s="100">
        <f t="shared" si="1541"/>
        <v>102993.28143999999</v>
      </c>
      <c r="DJ397" s="100">
        <f t="shared" si="1541"/>
        <v>11</v>
      </c>
      <c r="DK397" s="100">
        <f t="shared" si="1541"/>
        <v>1072705.2795279999</v>
      </c>
      <c r="DL397" s="100">
        <f t="shared" si="1541"/>
        <v>0</v>
      </c>
      <c r="DM397" s="100">
        <f t="shared" si="1541"/>
        <v>0</v>
      </c>
      <c r="DN397" s="100">
        <f t="shared" si="1541"/>
        <v>667</v>
      </c>
      <c r="DO397" s="100">
        <f t="shared" si="1541"/>
        <v>55042627.604110599</v>
      </c>
    </row>
    <row r="398" spans="1:119" s="37" customFormat="1" ht="15.75" customHeight="1" x14ac:dyDescent="0.25">
      <c r="A398" s="89"/>
      <c r="B398" s="109">
        <v>335</v>
      </c>
      <c r="C398" s="110" t="s">
        <v>879</v>
      </c>
      <c r="D398" s="152" t="s">
        <v>880</v>
      </c>
      <c r="E398" s="93">
        <v>24257</v>
      </c>
      <c r="F398" s="112">
        <v>1.17</v>
      </c>
      <c r="G398" s="131">
        <v>1</v>
      </c>
      <c r="H398" s="101"/>
      <c r="I398" s="101"/>
      <c r="J398" s="101"/>
      <c r="K398" s="65"/>
      <c r="L398" s="113">
        <v>1.4</v>
      </c>
      <c r="M398" s="113">
        <v>1.68</v>
      </c>
      <c r="N398" s="113">
        <v>2.23</v>
      </c>
      <c r="O398" s="114">
        <v>2.57</v>
      </c>
      <c r="P398" s="115"/>
      <c r="Q398" s="116">
        <f t="shared" ref="Q398:Q405" si="1542">(P398*$E398*$F398*$G398*$L398*$Q$13)</f>
        <v>0</v>
      </c>
      <c r="R398" s="194">
        <v>5</v>
      </c>
      <c r="S398" s="115">
        <f t="shared" ref="S398:S405" si="1543">(R398*$E398*$F398*$G398*$L398*$S$13)</f>
        <v>218531.31299999997</v>
      </c>
      <c r="T398" s="115">
        <v>2</v>
      </c>
      <c r="U398" s="116">
        <f t="shared" ref="U398:U405" si="1544">(T398*$E398*$F398*$G398*$L398*$U$13)</f>
        <v>97822.562291999988</v>
      </c>
      <c r="V398" s="115"/>
      <c r="W398" s="116">
        <f t="shared" ref="W398:W405" si="1545">(V398*$E398*$F398*$G398*$L398*$W$13)</f>
        <v>0</v>
      </c>
      <c r="X398" s="115"/>
      <c r="Y398" s="116">
        <f t="shared" ref="Y398:Y405" si="1546">(X398*$E398*$F398*$G398*$L398*$Y$13)</f>
        <v>0</v>
      </c>
      <c r="Z398" s="116"/>
      <c r="AA398" s="116"/>
      <c r="AB398" s="115"/>
      <c r="AC398" s="116">
        <f t="shared" ref="AC398:AC405" si="1547">(AB398*$E398*$F398*$G398*$L398*$AC$13)</f>
        <v>0</v>
      </c>
      <c r="AD398" s="115"/>
      <c r="AE398" s="116"/>
      <c r="AF398" s="115">
        <v>2</v>
      </c>
      <c r="AG398" s="116">
        <f t="shared" ref="AG398:AG405" si="1548">(AF398*$E398*$F398*$G398*$L398*$AG$13)</f>
        <v>87412.525199999989</v>
      </c>
      <c r="AH398" s="115"/>
      <c r="AI398" s="116"/>
      <c r="AJ398" s="144"/>
      <c r="AK398" s="116">
        <f t="shared" ref="AK398:AK405" si="1549">(AJ398*$E398*$F398*$G398*$L398*$AK$13)</f>
        <v>0</v>
      </c>
      <c r="AL398" s="115">
        <v>3</v>
      </c>
      <c r="AM398" s="116">
        <f t="shared" ref="AM398:AM405" si="1550">(AL398*$E398*$F398*$G398*$L398*$AM$13)</f>
        <v>131118.78779999999</v>
      </c>
      <c r="AN398" s="115">
        <v>3</v>
      </c>
      <c r="AO398" s="115">
        <f t="shared" ref="AO398:AO405" si="1551">(AN398*$E398*$F398*$G398*$L398*$AO$13)</f>
        <v>131118.78779999999</v>
      </c>
      <c r="AP398" s="115">
        <v>2</v>
      </c>
      <c r="AQ398" s="116">
        <f t="shared" ref="AQ398:AQ405" si="1552">(AP398*$E398*$F398*$G398*$M398*$AQ$13)</f>
        <v>104895.03023999999</v>
      </c>
      <c r="AR398" s="123"/>
      <c r="AS398" s="116">
        <f t="shared" ref="AS398:AS405" si="1553">(AR398*$E398*$F398*$G398*$M398*$AS$13)</f>
        <v>0</v>
      </c>
      <c r="AT398" s="115">
        <v>0</v>
      </c>
      <c r="AU398" s="122">
        <f t="shared" ref="AU398:AU405" si="1554">(AT398*$E398*$F398*$G398*$M398*$AU$13)</f>
        <v>0</v>
      </c>
      <c r="AV398" s="115"/>
      <c r="AW398" s="116">
        <f t="shared" ref="AW398:AW405" si="1555">(AV398*$E398*$F398*$G398*$L398*$AW$13)</f>
        <v>0</v>
      </c>
      <c r="AX398" s="115"/>
      <c r="AY398" s="115">
        <f t="shared" ref="AY398:AY405" si="1556">(AX398*$E398*$F398*$G398*$L398*$AY$13)</f>
        <v>0</v>
      </c>
      <c r="AZ398" s="115"/>
      <c r="BA398" s="116">
        <f t="shared" ref="BA398:BA405" si="1557">(AZ398*$E398*$F398*$G398*$L398*$BA$13)</f>
        <v>0</v>
      </c>
      <c r="BB398" s="115"/>
      <c r="BC398" s="116">
        <f t="shared" ref="BC398:BC405" si="1558">(BB398*$E398*$F398*$G398*$L398*$BC$13)</f>
        <v>0</v>
      </c>
      <c r="BD398" s="115"/>
      <c r="BE398" s="116">
        <f t="shared" ref="BE398:BE405" si="1559">(BD398*$E398*$F398*$G398*$L398*$BE$13)</f>
        <v>0</v>
      </c>
      <c r="BF398" s="115"/>
      <c r="BG398" s="116">
        <f t="shared" ref="BG398:BG405" si="1560">(BF398*$E398*$F398*$G398*$L398*$BG$13)</f>
        <v>0</v>
      </c>
      <c r="BH398" s="115">
        <v>5</v>
      </c>
      <c r="BI398" s="116">
        <f t="shared" ref="BI398:BI405" si="1561">(BH398*$E398*$F398*$G398*$L398*$BI$13)</f>
        <v>238397.79599999994</v>
      </c>
      <c r="BJ398" s="115">
        <v>1</v>
      </c>
      <c r="BK398" s="116">
        <f t="shared" ref="BK398:BK405" si="1562">(BJ398*$E398*$F398*$G398*$M398*$BK$13)</f>
        <v>52447.515119999996</v>
      </c>
      <c r="BL398" s="115"/>
      <c r="BM398" s="116">
        <f t="shared" ref="BM398:BM405" si="1563">(BL398*$E398*$F398*$G398*$M398*$BM$13)</f>
        <v>0</v>
      </c>
      <c r="BN398" s="115"/>
      <c r="BO398" s="116">
        <f t="shared" ref="BO398:BO405" si="1564">(BN398*$E398*$F398*$G398*$M398*$BO$13)</f>
        <v>0</v>
      </c>
      <c r="BP398" s="115">
        <v>4</v>
      </c>
      <c r="BQ398" s="116">
        <f t="shared" ref="BQ398:BQ405" si="1565">(BP398*$E398*$F398*$G398*$M398*$BQ$13)</f>
        <v>190718.23679999998</v>
      </c>
      <c r="BR398" s="115"/>
      <c r="BS398" s="116">
        <f t="shared" ref="BS398:BS405" si="1566">(BR398*$E398*$F398*$G398*$M398*$BS$13)</f>
        <v>0</v>
      </c>
      <c r="BT398" s="115">
        <v>2</v>
      </c>
      <c r="BU398" s="116">
        <f t="shared" ref="BU398:BU405" si="1567">(BT398*$E398*$F398*$G398*$M398*$BU$13)</f>
        <v>114430.94207999999</v>
      </c>
      <c r="BV398" s="115">
        <v>1</v>
      </c>
      <c r="BW398" s="124">
        <f t="shared" ref="BW398:BW405" si="1568">(BV398*$E398*$F398*$G398*$M398*$BW$13)</f>
        <v>57215.471039999997</v>
      </c>
      <c r="BX398" s="115"/>
      <c r="BY398" s="116">
        <f t="shared" ref="BY398:BY405" si="1569">(BX398*$E398*$F398*$G398*$L398*$BY$13)</f>
        <v>0</v>
      </c>
      <c r="BZ398" s="115"/>
      <c r="CA398" s="116">
        <f t="shared" ref="CA398:CA405" si="1570">(BZ398*$E398*$F398*$G398*$L398*$CA$13)</f>
        <v>0</v>
      </c>
      <c r="CB398" s="115"/>
      <c r="CC398" s="116">
        <f t="shared" ref="CC398:CC405" si="1571">(CB398*$E398*$F398*$G398*$L398*$CC$13)</f>
        <v>0</v>
      </c>
      <c r="CD398" s="115">
        <v>2</v>
      </c>
      <c r="CE398" s="116">
        <f t="shared" ref="CE398:CE405" si="1572">(CD398*$E398*$F398*$G398*$M398*$CE$13)</f>
        <v>95359.118399999992</v>
      </c>
      <c r="CF398" s="115"/>
      <c r="CG398" s="116">
        <f t="shared" ref="CG398:CG405" si="1573">(CF398*$E398*$F398*$G398*$L398*$CG$13)</f>
        <v>0</v>
      </c>
      <c r="CH398" s="115"/>
      <c r="CI398" s="116">
        <f t="shared" ref="CI398:CI405" si="1574">(CH398*$E398*$F398*$G398*$L398*$CI$13)</f>
        <v>0</v>
      </c>
      <c r="CJ398" s="115"/>
      <c r="CK398" s="116">
        <f t="shared" ref="CK398:CK405" si="1575">(CJ398*$E398*$F398*$G398*$L398*$CK$13)</f>
        <v>0</v>
      </c>
      <c r="CL398" s="115">
        <v>8</v>
      </c>
      <c r="CM398" s="116">
        <f t="shared" ref="CM398:CM405" si="1576">(CL398*$E398*$F398*$G398*$L398*$CM$13)</f>
        <v>317863.72799999994</v>
      </c>
      <c r="CN398" s="115">
        <v>3</v>
      </c>
      <c r="CO398" s="116">
        <f t="shared" ref="CO398:CO405" si="1577">(CN398*$E398*$F398*$G398*$L398*$CO$13)</f>
        <v>107279.0082</v>
      </c>
      <c r="CP398" s="115">
        <v>2</v>
      </c>
      <c r="CQ398" s="116">
        <f t="shared" ref="CQ398:CQ405" si="1578">(CP398*$E398*$F398*$G398*$L398*$CQ$13)</f>
        <v>79465.931999999986</v>
      </c>
      <c r="CR398" s="115">
        <v>6</v>
      </c>
      <c r="CS398" s="116">
        <f t="shared" ref="CS398:CS405" si="1579">(CR398*$E398*$F398*$G398*$M398*$CS$13)</f>
        <v>286077.35519999999</v>
      </c>
      <c r="CT398" s="115">
        <v>5</v>
      </c>
      <c r="CU398" s="116">
        <f t="shared" ref="CU398:CU405" si="1580">(CT398*$E398*$F398*$G398*$M398*$CU$13)</f>
        <v>238397.79599999997</v>
      </c>
      <c r="CV398" s="115"/>
      <c r="CW398" s="116">
        <f t="shared" ref="CW398:CW405" si="1581">(CV398*$E398*$F398*$G398*$M398*$CW$13)</f>
        <v>0</v>
      </c>
      <c r="CX398" s="123"/>
      <c r="CY398" s="115">
        <f t="shared" ref="CY398:CY405" si="1582">(CX398*$E398*$F398*$G398*$M398*$CY$13)</f>
        <v>0</v>
      </c>
      <c r="CZ398" s="115"/>
      <c r="DA398" s="124">
        <f t="shared" ref="DA398:DA405" si="1583">(CZ398*$E398*$F398*$G398*$M398*$DA$13)</f>
        <v>0</v>
      </c>
      <c r="DB398" s="115"/>
      <c r="DC398" s="116">
        <f t="shared" ref="DC398:DC405" si="1584">(DB398*$E398*$F398*$G398*$M398*$DC$13)</f>
        <v>0</v>
      </c>
      <c r="DD398" s="125"/>
      <c r="DE398" s="115">
        <f t="shared" ref="DE398:DE405" si="1585">(DD398*$E398*$F398*$G398*$M398*$DE$13)</f>
        <v>0</v>
      </c>
      <c r="DF398" s="115">
        <v>2</v>
      </c>
      <c r="DG398" s="116">
        <f t="shared" ref="DG398:DG405" si="1586">(DF398*$E398*$F398*$G398*$M398*$DG$13)</f>
        <v>95359.118399999992</v>
      </c>
      <c r="DH398" s="115">
        <v>1</v>
      </c>
      <c r="DI398" s="116">
        <f t="shared" ref="DI398:DI405" si="1587">(DH398*$E398*$F398*$G398*$N398*$DI$13)</f>
        <v>50631.150959999999</v>
      </c>
      <c r="DJ398" s="115">
        <v>2</v>
      </c>
      <c r="DK398" s="124">
        <f t="shared" ref="DK398:DK405" si="1588">(DJ398*$E398*$F398*$G398*$O398*$DK$13)</f>
        <v>116701.39727999999</v>
      </c>
      <c r="DL398" s="124"/>
      <c r="DM398" s="124"/>
      <c r="DN398" s="116">
        <f t="shared" ref="DN398:DO405" si="1589">SUM(P398,R398,T398,V398,X398,Z398,AB398,AD398,AF398,AH398,AJ398,AL398,AR398,AV398,AX398,CB398,AN398,BB398,BD398,BF398,CP398,BH398,BJ398,AP398,BN398,AT398,CR398,BP398,CT398,BR398,BT398,BV398,CD398,BX398,BZ398,CF398,CH398,CJ398,CL398,CN398,CV398,CX398,BL398,AZ398,CZ398,DB398,DD398,DF398,DH398,DJ398,DL398)</f>
        <v>61</v>
      </c>
      <c r="DO398" s="116">
        <f t="shared" si="1589"/>
        <v>2811243.5718120001</v>
      </c>
    </row>
    <row r="399" spans="1:119" s="37" customFormat="1" ht="15.75" customHeight="1" x14ac:dyDescent="0.25">
      <c r="A399" s="89"/>
      <c r="B399" s="109">
        <v>336</v>
      </c>
      <c r="C399" s="110" t="s">
        <v>881</v>
      </c>
      <c r="D399" s="152" t="s">
        <v>882</v>
      </c>
      <c r="E399" s="93">
        <v>24257</v>
      </c>
      <c r="F399" s="112">
        <v>2.91</v>
      </c>
      <c r="G399" s="192">
        <v>0.9</v>
      </c>
      <c r="H399" s="191"/>
      <c r="I399" s="191"/>
      <c r="J399" s="191"/>
      <c r="K399" s="65"/>
      <c r="L399" s="113">
        <v>1.4</v>
      </c>
      <c r="M399" s="113">
        <v>1.68</v>
      </c>
      <c r="N399" s="113">
        <v>2.23</v>
      </c>
      <c r="O399" s="114">
        <v>2.57</v>
      </c>
      <c r="P399" s="115">
        <v>23</v>
      </c>
      <c r="Q399" s="116">
        <f t="shared" si="1542"/>
        <v>2250200.11986</v>
      </c>
      <c r="R399" s="194">
        <v>25</v>
      </c>
      <c r="S399" s="115">
        <f t="shared" si="1543"/>
        <v>2445869.6954999999</v>
      </c>
      <c r="T399" s="115">
        <v>3</v>
      </c>
      <c r="U399" s="116">
        <f t="shared" si="1544"/>
        <v>328458.06492660003</v>
      </c>
      <c r="V399" s="115"/>
      <c r="W399" s="116">
        <f t="shared" si="1545"/>
        <v>0</v>
      </c>
      <c r="X399" s="115"/>
      <c r="Y399" s="116">
        <f t="shared" si="1546"/>
        <v>0</v>
      </c>
      <c r="Z399" s="116"/>
      <c r="AA399" s="116"/>
      <c r="AB399" s="115"/>
      <c r="AC399" s="116">
        <f t="shared" si="1547"/>
        <v>0</v>
      </c>
      <c r="AD399" s="115"/>
      <c r="AE399" s="116"/>
      <c r="AF399" s="115">
        <v>4</v>
      </c>
      <c r="AG399" s="116">
        <f t="shared" si="1548"/>
        <v>391339.15128000005</v>
      </c>
      <c r="AH399" s="115"/>
      <c r="AI399" s="116"/>
      <c r="AJ399" s="117"/>
      <c r="AK399" s="116">
        <f t="shared" si="1549"/>
        <v>0</v>
      </c>
      <c r="AL399" s="118">
        <f>10-4</f>
        <v>6</v>
      </c>
      <c r="AM399" s="119">
        <f t="shared" si="1550"/>
        <v>587008.72692000004</v>
      </c>
      <c r="AN399" s="115">
        <v>20</v>
      </c>
      <c r="AO399" s="115">
        <f t="shared" si="1551"/>
        <v>1956695.7564000001</v>
      </c>
      <c r="AP399" s="115">
        <v>5</v>
      </c>
      <c r="AQ399" s="116">
        <f t="shared" si="1552"/>
        <v>587008.72692000004</v>
      </c>
      <c r="AR399" s="123"/>
      <c r="AS399" s="116">
        <f t="shared" si="1553"/>
        <v>0</v>
      </c>
      <c r="AT399" s="115">
        <v>0</v>
      </c>
      <c r="AU399" s="122">
        <f t="shared" si="1554"/>
        <v>0</v>
      </c>
      <c r="AV399" s="115"/>
      <c r="AW399" s="116">
        <f t="shared" si="1555"/>
        <v>0</v>
      </c>
      <c r="AX399" s="115"/>
      <c r="AY399" s="115">
        <f t="shared" si="1556"/>
        <v>0</v>
      </c>
      <c r="AZ399" s="115"/>
      <c r="BA399" s="116">
        <f t="shared" si="1557"/>
        <v>0</v>
      </c>
      <c r="BB399" s="115"/>
      <c r="BC399" s="116">
        <f t="shared" si="1558"/>
        <v>0</v>
      </c>
      <c r="BD399" s="115"/>
      <c r="BE399" s="116">
        <f t="shared" si="1559"/>
        <v>0</v>
      </c>
      <c r="BF399" s="115"/>
      <c r="BG399" s="116">
        <f t="shared" si="1560"/>
        <v>0</v>
      </c>
      <c r="BH399" s="115">
        <v>14</v>
      </c>
      <c r="BI399" s="116">
        <f t="shared" si="1561"/>
        <v>1494204.0321599997</v>
      </c>
      <c r="BJ399" s="115">
        <v>4</v>
      </c>
      <c r="BK399" s="116">
        <f t="shared" si="1562"/>
        <v>469606.98153600009</v>
      </c>
      <c r="BL399" s="115"/>
      <c r="BM399" s="116">
        <f t="shared" si="1563"/>
        <v>0</v>
      </c>
      <c r="BN399" s="115"/>
      <c r="BO399" s="116">
        <f t="shared" si="1564"/>
        <v>0</v>
      </c>
      <c r="BP399" s="115">
        <v>4</v>
      </c>
      <c r="BQ399" s="116">
        <f t="shared" si="1565"/>
        <v>426915.43776000006</v>
      </c>
      <c r="BR399" s="115"/>
      <c r="BS399" s="116">
        <f t="shared" si="1566"/>
        <v>0</v>
      </c>
      <c r="BT399" s="115">
        <v>1</v>
      </c>
      <c r="BU399" s="116">
        <f t="shared" si="1567"/>
        <v>128074.63132800002</v>
      </c>
      <c r="BV399" s="115">
        <v>2</v>
      </c>
      <c r="BW399" s="124">
        <f t="shared" si="1568"/>
        <v>256149.26265600004</v>
      </c>
      <c r="BX399" s="115"/>
      <c r="BY399" s="116">
        <f t="shared" si="1569"/>
        <v>0</v>
      </c>
      <c r="BZ399" s="115"/>
      <c r="CA399" s="116">
        <f t="shared" si="1570"/>
        <v>0</v>
      </c>
      <c r="CB399" s="115"/>
      <c r="CC399" s="116">
        <f t="shared" si="1571"/>
        <v>0</v>
      </c>
      <c r="CD399" s="115">
        <v>4</v>
      </c>
      <c r="CE399" s="116">
        <f t="shared" si="1572"/>
        <v>426915.43776000006</v>
      </c>
      <c r="CF399" s="115"/>
      <c r="CG399" s="116">
        <f t="shared" si="1573"/>
        <v>0</v>
      </c>
      <c r="CH399" s="115"/>
      <c r="CI399" s="116">
        <f t="shared" si="1574"/>
        <v>0</v>
      </c>
      <c r="CJ399" s="115">
        <v>15</v>
      </c>
      <c r="CK399" s="116">
        <f t="shared" si="1575"/>
        <v>1067288.5944000001</v>
      </c>
      <c r="CL399" s="115">
        <v>10</v>
      </c>
      <c r="CM399" s="116">
        <f t="shared" si="1576"/>
        <v>889407.16200000001</v>
      </c>
      <c r="CN399" s="115">
        <v>10</v>
      </c>
      <c r="CO399" s="116">
        <f t="shared" si="1577"/>
        <v>800466.44579999999</v>
      </c>
      <c r="CP399" s="115">
        <v>12</v>
      </c>
      <c r="CQ399" s="116">
        <f t="shared" si="1578"/>
        <v>1067288.5944000001</v>
      </c>
      <c r="CR399" s="115">
        <v>14</v>
      </c>
      <c r="CS399" s="116">
        <f t="shared" si="1579"/>
        <v>1494204.0321599999</v>
      </c>
      <c r="CT399" s="115">
        <v>2</v>
      </c>
      <c r="CU399" s="116">
        <f t="shared" si="1580"/>
        <v>213457.71888000003</v>
      </c>
      <c r="CV399" s="115"/>
      <c r="CW399" s="116">
        <f t="shared" si="1581"/>
        <v>0</v>
      </c>
      <c r="CX399" s="123"/>
      <c r="CY399" s="115">
        <f t="shared" si="1582"/>
        <v>0</v>
      </c>
      <c r="CZ399" s="115"/>
      <c r="DA399" s="124">
        <f t="shared" si="1583"/>
        <v>0</v>
      </c>
      <c r="DB399" s="115"/>
      <c r="DC399" s="116">
        <f t="shared" si="1584"/>
        <v>0</v>
      </c>
      <c r="DD399" s="125"/>
      <c r="DE399" s="115">
        <f t="shared" si="1585"/>
        <v>0</v>
      </c>
      <c r="DF399" s="115">
        <v>2</v>
      </c>
      <c r="DG399" s="116">
        <f t="shared" si="1586"/>
        <v>213457.71888000003</v>
      </c>
      <c r="DH399" s="115"/>
      <c r="DI399" s="116">
        <f t="shared" si="1587"/>
        <v>0</v>
      </c>
      <c r="DJ399" s="115">
        <v>5</v>
      </c>
      <c r="DK399" s="124">
        <f t="shared" si="1588"/>
        <v>653078.97324000008</v>
      </c>
      <c r="DL399" s="124"/>
      <c r="DM399" s="124"/>
      <c r="DN399" s="116">
        <f t="shared" si="1589"/>
        <v>185</v>
      </c>
      <c r="DO399" s="116">
        <f t="shared" si="1589"/>
        <v>18147095.264766596</v>
      </c>
    </row>
    <row r="400" spans="1:119" s="37" customFormat="1" ht="15.75" customHeight="1" x14ac:dyDescent="0.25">
      <c r="A400" s="89"/>
      <c r="B400" s="109">
        <v>337</v>
      </c>
      <c r="C400" s="110" t="s">
        <v>883</v>
      </c>
      <c r="D400" s="152" t="s">
        <v>884</v>
      </c>
      <c r="E400" s="93">
        <v>24257</v>
      </c>
      <c r="F400" s="112">
        <v>1.21</v>
      </c>
      <c r="G400" s="131">
        <v>1</v>
      </c>
      <c r="H400" s="101"/>
      <c r="I400" s="101"/>
      <c r="J400" s="101"/>
      <c r="K400" s="65"/>
      <c r="L400" s="113">
        <v>1.4</v>
      </c>
      <c r="M400" s="113">
        <v>1.68</v>
      </c>
      <c r="N400" s="113">
        <v>2.23</v>
      </c>
      <c r="O400" s="114">
        <v>2.57</v>
      </c>
      <c r="P400" s="115"/>
      <c r="Q400" s="116">
        <f t="shared" si="1542"/>
        <v>0</v>
      </c>
      <c r="R400" s="194">
        <v>112</v>
      </c>
      <c r="S400" s="115">
        <f t="shared" si="1543"/>
        <v>5062455.3056000005</v>
      </c>
      <c r="T400" s="115"/>
      <c r="U400" s="116">
        <f t="shared" si="1544"/>
        <v>0</v>
      </c>
      <c r="V400" s="115"/>
      <c r="W400" s="116">
        <f t="shared" si="1545"/>
        <v>0</v>
      </c>
      <c r="X400" s="115"/>
      <c r="Y400" s="116">
        <f t="shared" si="1546"/>
        <v>0</v>
      </c>
      <c r="Z400" s="116"/>
      <c r="AA400" s="116"/>
      <c r="AB400" s="115"/>
      <c r="AC400" s="116">
        <f t="shared" si="1547"/>
        <v>0</v>
      </c>
      <c r="AD400" s="115"/>
      <c r="AE400" s="116"/>
      <c r="AF400" s="115"/>
      <c r="AG400" s="116">
        <f t="shared" si="1548"/>
        <v>0</v>
      </c>
      <c r="AH400" s="115"/>
      <c r="AI400" s="116"/>
      <c r="AJ400" s="117"/>
      <c r="AK400" s="116">
        <f t="shared" si="1549"/>
        <v>0</v>
      </c>
      <c r="AL400" s="115">
        <v>0</v>
      </c>
      <c r="AM400" s="116">
        <f t="shared" si="1550"/>
        <v>0</v>
      </c>
      <c r="AN400" s="115">
        <v>0</v>
      </c>
      <c r="AO400" s="115">
        <f t="shared" si="1551"/>
        <v>0</v>
      </c>
      <c r="AP400" s="115">
        <v>30</v>
      </c>
      <c r="AQ400" s="116">
        <f t="shared" si="1552"/>
        <v>1627217.7767999999</v>
      </c>
      <c r="AR400" s="123"/>
      <c r="AS400" s="116">
        <f t="shared" si="1553"/>
        <v>0</v>
      </c>
      <c r="AT400" s="115">
        <v>2</v>
      </c>
      <c r="AU400" s="122">
        <f t="shared" si="1554"/>
        <v>108481.18511999999</v>
      </c>
      <c r="AV400" s="115"/>
      <c r="AW400" s="116">
        <f t="shared" si="1555"/>
        <v>0</v>
      </c>
      <c r="AX400" s="115">
        <v>0</v>
      </c>
      <c r="AY400" s="115">
        <f t="shared" si="1556"/>
        <v>0</v>
      </c>
      <c r="AZ400" s="115"/>
      <c r="BA400" s="116">
        <f t="shared" si="1557"/>
        <v>0</v>
      </c>
      <c r="BB400" s="115">
        <v>0</v>
      </c>
      <c r="BC400" s="116">
        <f t="shared" si="1558"/>
        <v>0</v>
      </c>
      <c r="BD400" s="115">
        <v>0</v>
      </c>
      <c r="BE400" s="116">
        <f t="shared" si="1559"/>
        <v>0</v>
      </c>
      <c r="BF400" s="115">
        <v>0</v>
      </c>
      <c r="BG400" s="116">
        <f t="shared" si="1560"/>
        <v>0</v>
      </c>
      <c r="BH400" s="115">
        <v>5</v>
      </c>
      <c r="BI400" s="116">
        <f t="shared" si="1561"/>
        <v>246548.14799999999</v>
      </c>
      <c r="BJ400" s="115">
        <v>3</v>
      </c>
      <c r="BK400" s="116">
        <f t="shared" si="1562"/>
        <v>162721.77768</v>
      </c>
      <c r="BL400" s="115">
        <v>0</v>
      </c>
      <c r="BM400" s="116">
        <f t="shared" si="1563"/>
        <v>0</v>
      </c>
      <c r="BN400" s="115">
        <v>0</v>
      </c>
      <c r="BO400" s="116">
        <f t="shared" si="1564"/>
        <v>0</v>
      </c>
      <c r="BP400" s="115">
        <v>1</v>
      </c>
      <c r="BQ400" s="116">
        <f t="shared" si="1565"/>
        <v>49309.629599999993</v>
      </c>
      <c r="BR400" s="115">
        <v>2</v>
      </c>
      <c r="BS400" s="116">
        <f t="shared" si="1566"/>
        <v>88757.333279999992</v>
      </c>
      <c r="BT400" s="115">
        <v>3</v>
      </c>
      <c r="BU400" s="116">
        <f t="shared" si="1567"/>
        <v>177514.66655999998</v>
      </c>
      <c r="BV400" s="115">
        <v>0</v>
      </c>
      <c r="BW400" s="124">
        <f t="shared" si="1568"/>
        <v>0</v>
      </c>
      <c r="BX400" s="115">
        <v>0</v>
      </c>
      <c r="BY400" s="116">
        <f t="shared" si="1569"/>
        <v>0</v>
      </c>
      <c r="BZ400" s="115">
        <v>0</v>
      </c>
      <c r="CA400" s="116">
        <f t="shared" si="1570"/>
        <v>0</v>
      </c>
      <c r="CB400" s="115">
        <v>0</v>
      </c>
      <c r="CC400" s="116">
        <f t="shared" si="1571"/>
        <v>0</v>
      </c>
      <c r="CD400" s="115">
        <v>4</v>
      </c>
      <c r="CE400" s="116">
        <f t="shared" si="1572"/>
        <v>197238.51839999997</v>
      </c>
      <c r="CF400" s="115">
        <v>0</v>
      </c>
      <c r="CG400" s="116">
        <f t="shared" si="1573"/>
        <v>0</v>
      </c>
      <c r="CH400" s="115"/>
      <c r="CI400" s="116">
        <f t="shared" si="1574"/>
        <v>0</v>
      </c>
      <c r="CJ400" s="115"/>
      <c r="CK400" s="116">
        <f t="shared" si="1575"/>
        <v>0</v>
      </c>
      <c r="CL400" s="115">
        <v>10</v>
      </c>
      <c r="CM400" s="116">
        <f t="shared" si="1576"/>
        <v>410913.58</v>
      </c>
      <c r="CN400" s="115">
        <v>8</v>
      </c>
      <c r="CO400" s="116">
        <f t="shared" si="1577"/>
        <v>295857.77759999997</v>
      </c>
      <c r="CP400" s="115">
        <v>18</v>
      </c>
      <c r="CQ400" s="116">
        <f t="shared" si="1578"/>
        <v>739644.4439999999</v>
      </c>
      <c r="CR400" s="115">
        <v>10</v>
      </c>
      <c r="CS400" s="116">
        <f t="shared" si="1579"/>
        <v>493096.29599999997</v>
      </c>
      <c r="CT400" s="115">
        <v>2</v>
      </c>
      <c r="CU400" s="116">
        <f t="shared" si="1580"/>
        <v>98619.259199999986</v>
      </c>
      <c r="CV400" s="115">
        <v>0</v>
      </c>
      <c r="CW400" s="116">
        <f t="shared" si="1581"/>
        <v>0</v>
      </c>
      <c r="CX400" s="123"/>
      <c r="CY400" s="115">
        <f t="shared" si="1582"/>
        <v>0</v>
      </c>
      <c r="CZ400" s="115">
        <v>0</v>
      </c>
      <c r="DA400" s="124">
        <f t="shared" si="1583"/>
        <v>0</v>
      </c>
      <c r="DB400" s="115"/>
      <c r="DC400" s="116">
        <f t="shared" si="1584"/>
        <v>0</v>
      </c>
      <c r="DD400" s="125">
        <v>1</v>
      </c>
      <c r="DE400" s="115">
        <f t="shared" si="1585"/>
        <v>49309.629599999993</v>
      </c>
      <c r="DF400" s="115">
        <v>13</v>
      </c>
      <c r="DG400" s="116">
        <f t="shared" si="1586"/>
        <v>641025.18479999993</v>
      </c>
      <c r="DH400" s="115">
        <v>1</v>
      </c>
      <c r="DI400" s="116">
        <f t="shared" si="1587"/>
        <v>52362.130479999993</v>
      </c>
      <c r="DJ400" s="115">
        <v>2</v>
      </c>
      <c r="DK400" s="124">
        <f t="shared" si="1588"/>
        <v>120691.18863999998</v>
      </c>
      <c r="DL400" s="124"/>
      <c r="DM400" s="124"/>
      <c r="DN400" s="116">
        <f t="shared" si="1589"/>
        <v>227</v>
      </c>
      <c r="DO400" s="116">
        <f t="shared" si="1589"/>
        <v>10621763.831360001</v>
      </c>
    </row>
    <row r="401" spans="1:119" s="37" customFormat="1" ht="15.75" customHeight="1" x14ac:dyDescent="0.25">
      <c r="A401" s="89"/>
      <c r="B401" s="109">
        <v>338</v>
      </c>
      <c r="C401" s="110" t="s">
        <v>885</v>
      </c>
      <c r="D401" s="152" t="s">
        <v>886</v>
      </c>
      <c r="E401" s="93">
        <v>24257</v>
      </c>
      <c r="F401" s="112">
        <v>2.0299999999999998</v>
      </c>
      <c r="G401" s="192">
        <v>0.9</v>
      </c>
      <c r="H401" s="191"/>
      <c r="I401" s="191"/>
      <c r="J401" s="191"/>
      <c r="K401" s="65"/>
      <c r="L401" s="113">
        <v>1.4</v>
      </c>
      <c r="M401" s="113">
        <v>1.68</v>
      </c>
      <c r="N401" s="113">
        <v>2.23</v>
      </c>
      <c r="O401" s="114">
        <v>2.57</v>
      </c>
      <c r="P401" s="115"/>
      <c r="Q401" s="116">
        <f t="shared" si="1542"/>
        <v>0</v>
      </c>
      <c r="R401" s="194">
        <v>55</v>
      </c>
      <c r="S401" s="115">
        <f t="shared" si="1543"/>
        <v>3753695.5533000003</v>
      </c>
      <c r="T401" s="115"/>
      <c r="U401" s="116">
        <f t="shared" si="1544"/>
        <v>0</v>
      </c>
      <c r="V401" s="115"/>
      <c r="W401" s="116">
        <f t="shared" si="1545"/>
        <v>0</v>
      </c>
      <c r="X401" s="115"/>
      <c r="Y401" s="116">
        <f t="shared" si="1546"/>
        <v>0</v>
      </c>
      <c r="Z401" s="116"/>
      <c r="AA401" s="116"/>
      <c r="AB401" s="115"/>
      <c r="AC401" s="116">
        <f t="shared" si="1547"/>
        <v>0</v>
      </c>
      <c r="AD401" s="115"/>
      <c r="AE401" s="116"/>
      <c r="AF401" s="115"/>
      <c r="AG401" s="116">
        <f t="shared" si="1548"/>
        <v>0</v>
      </c>
      <c r="AH401" s="115"/>
      <c r="AI401" s="116"/>
      <c r="AJ401" s="117"/>
      <c r="AK401" s="116">
        <f t="shared" si="1549"/>
        <v>0</v>
      </c>
      <c r="AL401" s="115">
        <v>0</v>
      </c>
      <c r="AM401" s="116">
        <f t="shared" si="1550"/>
        <v>0</v>
      </c>
      <c r="AN401" s="115">
        <v>0</v>
      </c>
      <c r="AO401" s="115">
        <f t="shared" si="1551"/>
        <v>0</v>
      </c>
      <c r="AP401" s="115"/>
      <c r="AQ401" s="116">
        <f t="shared" si="1552"/>
        <v>0</v>
      </c>
      <c r="AR401" s="123"/>
      <c r="AS401" s="116">
        <f t="shared" si="1553"/>
        <v>0</v>
      </c>
      <c r="AT401" s="115">
        <v>0</v>
      </c>
      <c r="AU401" s="122">
        <f t="shared" si="1554"/>
        <v>0</v>
      </c>
      <c r="AV401" s="115"/>
      <c r="AW401" s="116">
        <f t="shared" si="1555"/>
        <v>0</v>
      </c>
      <c r="AX401" s="115">
        <v>0</v>
      </c>
      <c r="AY401" s="115">
        <f t="shared" si="1556"/>
        <v>0</v>
      </c>
      <c r="AZ401" s="115"/>
      <c r="BA401" s="116">
        <f t="shared" si="1557"/>
        <v>0</v>
      </c>
      <c r="BB401" s="115">
        <v>0</v>
      </c>
      <c r="BC401" s="116">
        <f t="shared" si="1558"/>
        <v>0</v>
      </c>
      <c r="BD401" s="115">
        <v>0</v>
      </c>
      <c r="BE401" s="116">
        <f t="shared" si="1559"/>
        <v>0</v>
      </c>
      <c r="BF401" s="115">
        <v>0</v>
      </c>
      <c r="BG401" s="116">
        <f t="shared" si="1560"/>
        <v>0</v>
      </c>
      <c r="BH401" s="115">
        <v>5</v>
      </c>
      <c r="BI401" s="116">
        <f t="shared" si="1561"/>
        <v>372267.32759999996</v>
      </c>
      <c r="BJ401" s="115">
        <v>5</v>
      </c>
      <c r="BK401" s="116">
        <f t="shared" si="1562"/>
        <v>409494.06036000006</v>
      </c>
      <c r="BL401" s="115"/>
      <c r="BM401" s="116">
        <f t="shared" si="1563"/>
        <v>0</v>
      </c>
      <c r="BN401" s="115">
        <v>0</v>
      </c>
      <c r="BO401" s="116">
        <f t="shared" si="1564"/>
        <v>0</v>
      </c>
      <c r="BP401" s="115">
        <v>1</v>
      </c>
      <c r="BQ401" s="116">
        <f t="shared" si="1565"/>
        <v>74453.465519999998</v>
      </c>
      <c r="BR401" s="115"/>
      <c r="BS401" s="116">
        <f t="shared" si="1566"/>
        <v>0</v>
      </c>
      <c r="BT401" s="115">
        <v>3</v>
      </c>
      <c r="BU401" s="116">
        <f t="shared" si="1567"/>
        <v>268032.47587199992</v>
      </c>
      <c r="BV401" s="115">
        <v>0</v>
      </c>
      <c r="BW401" s="124">
        <f t="shared" si="1568"/>
        <v>0</v>
      </c>
      <c r="BX401" s="115">
        <v>0</v>
      </c>
      <c r="BY401" s="116">
        <f t="shared" si="1569"/>
        <v>0</v>
      </c>
      <c r="BZ401" s="115">
        <v>0</v>
      </c>
      <c r="CA401" s="116">
        <f t="shared" si="1570"/>
        <v>0</v>
      </c>
      <c r="CB401" s="115">
        <v>0</v>
      </c>
      <c r="CC401" s="116">
        <f t="shared" si="1571"/>
        <v>0</v>
      </c>
      <c r="CD401" s="115">
        <v>6</v>
      </c>
      <c r="CE401" s="116">
        <f t="shared" si="1572"/>
        <v>446720.79311999987</v>
      </c>
      <c r="CF401" s="115">
        <v>0</v>
      </c>
      <c r="CG401" s="116">
        <f t="shared" si="1573"/>
        <v>0</v>
      </c>
      <c r="CH401" s="115"/>
      <c r="CI401" s="116">
        <f t="shared" si="1574"/>
        <v>0</v>
      </c>
      <c r="CJ401" s="115"/>
      <c r="CK401" s="116">
        <f t="shared" si="1575"/>
        <v>0</v>
      </c>
      <c r="CL401" s="115">
        <v>0</v>
      </c>
      <c r="CM401" s="116">
        <f t="shared" si="1576"/>
        <v>0</v>
      </c>
      <c r="CN401" s="115">
        <v>2</v>
      </c>
      <c r="CO401" s="116">
        <f t="shared" si="1577"/>
        <v>111680.19827999998</v>
      </c>
      <c r="CP401" s="115">
        <v>0</v>
      </c>
      <c r="CQ401" s="116">
        <f t="shared" si="1578"/>
        <v>0</v>
      </c>
      <c r="CR401" s="115">
        <v>2</v>
      </c>
      <c r="CS401" s="116">
        <f t="shared" si="1579"/>
        <v>148906.93104</v>
      </c>
      <c r="CT401" s="115">
        <v>1</v>
      </c>
      <c r="CU401" s="116">
        <f t="shared" si="1580"/>
        <v>74453.465519999998</v>
      </c>
      <c r="CV401" s="115">
        <v>0</v>
      </c>
      <c r="CW401" s="116">
        <f t="shared" si="1581"/>
        <v>0</v>
      </c>
      <c r="CX401" s="123"/>
      <c r="CY401" s="115">
        <f t="shared" si="1582"/>
        <v>0</v>
      </c>
      <c r="CZ401" s="115">
        <v>0</v>
      </c>
      <c r="DA401" s="124">
        <f t="shared" si="1583"/>
        <v>0</v>
      </c>
      <c r="DB401" s="115"/>
      <c r="DC401" s="116">
        <f t="shared" si="1584"/>
        <v>0</v>
      </c>
      <c r="DD401" s="125">
        <v>1</v>
      </c>
      <c r="DE401" s="115">
        <f t="shared" si="1585"/>
        <v>74453.465519999998</v>
      </c>
      <c r="DF401" s="115">
        <v>1</v>
      </c>
      <c r="DG401" s="116">
        <f t="shared" si="1586"/>
        <v>74453.465519999998</v>
      </c>
      <c r="DH401" s="115"/>
      <c r="DI401" s="116">
        <f t="shared" si="1587"/>
        <v>0</v>
      </c>
      <c r="DJ401" s="115">
        <v>2</v>
      </c>
      <c r="DK401" s="124">
        <f t="shared" si="1588"/>
        <v>182233.72036799998</v>
      </c>
      <c r="DL401" s="124"/>
      <c r="DM401" s="124"/>
      <c r="DN401" s="116">
        <f t="shared" si="1589"/>
        <v>84</v>
      </c>
      <c r="DO401" s="116">
        <f t="shared" si="1589"/>
        <v>5990844.9220200004</v>
      </c>
    </row>
    <row r="402" spans="1:119" s="37" customFormat="1" ht="15.75" customHeight="1" x14ac:dyDescent="0.25">
      <c r="A402" s="89"/>
      <c r="B402" s="109">
        <v>339</v>
      </c>
      <c r="C402" s="110" t="s">
        <v>887</v>
      </c>
      <c r="D402" s="152" t="s">
        <v>888</v>
      </c>
      <c r="E402" s="93">
        <v>24257</v>
      </c>
      <c r="F402" s="112">
        <v>3.54</v>
      </c>
      <c r="G402" s="218">
        <v>0.8</v>
      </c>
      <c r="H402" s="219"/>
      <c r="I402" s="219"/>
      <c r="J402" s="219"/>
      <c r="K402" s="65"/>
      <c r="L402" s="113">
        <v>1.4</v>
      </c>
      <c r="M402" s="113">
        <v>1.68</v>
      </c>
      <c r="N402" s="113">
        <v>2.23</v>
      </c>
      <c r="O402" s="114">
        <v>2.57</v>
      </c>
      <c r="P402" s="115"/>
      <c r="Q402" s="116">
        <f>(P402*$E402*$F402*$G402*$L402*$Q$13)</f>
        <v>0</v>
      </c>
      <c r="R402" s="194">
        <v>20</v>
      </c>
      <c r="S402" s="115">
        <f t="shared" si="1543"/>
        <v>2115831.3792000003</v>
      </c>
      <c r="T402" s="115"/>
      <c r="U402" s="116">
        <f t="shared" si="1544"/>
        <v>0</v>
      </c>
      <c r="V402" s="115"/>
      <c r="W402" s="116">
        <f t="shared" si="1545"/>
        <v>0</v>
      </c>
      <c r="X402" s="115"/>
      <c r="Y402" s="116">
        <f t="shared" si="1546"/>
        <v>0</v>
      </c>
      <c r="Z402" s="116"/>
      <c r="AA402" s="116"/>
      <c r="AB402" s="115"/>
      <c r="AC402" s="116">
        <f t="shared" si="1547"/>
        <v>0</v>
      </c>
      <c r="AD402" s="115"/>
      <c r="AE402" s="116"/>
      <c r="AF402" s="115"/>
      <c r="AG402" s="116">
        <f t="shared" si="1548"/>
        <v>0</v>
      </c>
      <c r="AH402" s="115"/>
      <c r="AI402" s="116"/>
      <c r="AJ402" s="117"/>
      <c r="AK402" s="116">
        <f t="shared" si="1549"/>
        <v>0</v>
      </c>
      <c r="AL402" s="115">
        <v>2</v>
      </c>
      <c r="AM402" s="116">
        <f t="shared" si="1550"/>
        <v>211583.13792000004</v>
      </c>
      <c r="AN402" s="115">
        <v>0</v>
      </c>
      <c r="AO402" s="115">
        <f t="shared" si="1551"/>
        <v>0</v>
      </c>
      <c r="AP402" s="115"/>
      <c r="AQ402" s="116">
        <f t="shared" si="1552"/>
        <v>0</v>
      </c>
      <c r="AR402" s="123"/>
      <c r="AS402" s="116">
        <f t="shared" si="1553"/>
        <v>0</v>
      </c>
      <c r="AT402" s="115">
        <v>2</v>
      </c>
      <c r="AU402" s="122">
        <f t="shared" si="1554"/>
        <v>253899.76550400004</v>
      </c>
      <c r="AV402" s="115"/>
      <c r="AW402" s="116">
        <f t="shared" si="1555"/>
        <v>0</v>
      </c>
      <c r="AX402" s="115"/>
      <c r="AY402" s="115">
        <f t="shared" si="1556"/>
        <v>0</v>
      </c>
      <c r="AZ402" s="115"/>
      <c r="BA402" s="116">
        <f t="shared" si="1557"/>
        <v>0</v>
      </c>
      <c r="BB402" s="115"/>
      <c r="BC402" s="116">
        <f t="shared" si="1558"/>
        <v>0</v>
      </c>
      <c r="BD402" s="115"/>
      <c r="BE402" s="116">
        <f t="shared" si="1559"/>
        <v>0</v>
      </c>
      <c r="BF402" s="115"/>
      <c r="BG402" s="116">
        <f t="shared" si="1560"/>
        <v>0</v>
      </c>
      <c r="BH402" s="115">
        <v>3</v>
      </c>
      <c r="BI402" s="116">
        <f t="shared" si="1561"/>
        <v>346226.95295999997</v>
      </c>
      <c r="BJ402" s="115">
        <v>5</v>
      </c>
      <c r="BK402" s="116">
        <f t="shared" si="1562"/>
        <v>634749.41376000014</v>
      </c>
      <c r="BL402" s="115"/>
      <c r="BM402" s="116">
        <f t="shared" si="1563"/>
        <v>0</v>
      </c>
      <c r="BN402" s="115"/>
      <c r="BO402" s="116">
        <f t="shared" si="1564"/>
        <v>0</v>
      </c>
      <c r="BP402" s="115">
        <v>0</v>
      </c>
      <c r="BQ402" s="116">
        <f t="shared" si="1565"/>
        <v>0</v>
      </c>
      <c r="BR402" s="115"/>
      <c r="BS402" s="116">
        <f t="shared" si="1566"/>
        <v>0</v>
      </c>
      <c r="BT402" s="115">
        <v>0</v>
      </c>
      <c r="BU402" s="116">
        <f t="shared" si="1567"/>
        <v>0</v>
      </c>
      <c r="BV402" s="115">
        <v>0</v>
      </c>
      <c r="BW402" s="124">
        <f t="shared" si="1568"/>
        <v>0</v>
      </c>
      <c r="BX402" s="115"/>
      <c r="BY402" s="116">
        <f t="shared" si="1569"/>
        <v>0</v>
      </c>
      <c r="BZ402" s="115"/>
      <c r="CA402" s="116">
        <f t="shared" si="1570"/>
        <v>0</v>
      </c>
      <c r="CB402" s="115"/>
      <c r="CC402" s="116">
        <f t="shared" si="1571"/>
        <v>0</v>
      </c>
      <c r="CD402" s="115">
        <v>0</v>
      </c>
      <c r="CE402" s="116">
        <f t="shared" si="1572"/>
        <v>0</v>
      </c>
      <c r="CF402" s="115"/>
      <c r="CG402" s="116">
        <f t="shared" si="1573"/>
        <v>0</v>
      </c>
      <c r="CH402" s="115"/>
      <c r="CI402" s="116">
        <f t="shared" si="1574"/>
        <v>0</v>
      </c>
      <c r="CJ402" s="115"/>
      <c r="CK402" s="116">
        <f t="shared" si="1575"/>
        <v>0</v>
      </c>
      <c r="CL402" s="115">
        <v>0</v>
      </c>
      <c r="CM402" s="116">
        <f t="shared" si="1576"/>
        <v>0</v>
      </c>
      <c r="CN402" s="115">
        <v>3</v>
      </c>
      <c r="CO402" s="116">
        <f t="shared" si="1577"/>
        <v>259670.21472000002</v>
      </c>
      <c r="CP402" s="115">
        <v>8</v>
      </c>
      <c r="CQ402" s="116">
        <f t="shared" si="1578"/>
        <v>769393.22880000004</v>
      </c>
      <c r="CR402" s="115">
        <v>8</v>
      </c>
      <c r="CS402" s="116">
        <f t="shared" si="1579"/>
        <v>923271.87456000003</v>
      </c>
      <c r="CT402" s="115">
        <v>2</v>
      </c>
      <c r="CU402" s="116">
        <f t="shared" si="1580"/>
        <v>230817.96864000001</v>
      </c>
      <c r="CV402" s="115"/>
      <c r="CW402" s="116">
        <f t="shared" si="1581"/>
        <v>0</v>
      </c>
      <c r="CX402" s="123"/>
      <c r="CY402" s="115">
        <f t="shared" si="1582"/>
        <v>0</v>
      </c>
      <c r="CZ402" s="115"/>
      <c r="DA402" s="124">
        <f t="shared" si="1583"/>
        <v>0</v>
      </c>
      <c r="DB402" s="115"/>
      <c r="DC402" s="116">
        <f t="shared" si="1584"/>
        <v>0</v>
      </c>
      <c r="DD402" s="125"/>
      <c r="DE402" s="115">
        <f t="shared" si="1585"/>
        <v>0</v>
      </c>
      <c r="DF402" s="115">
        <v>2</v>
      </c>
      <c r="DG402" s="116">
        <f t="shared" si="1586"/>
        <v>230817.96864000001</v>
      </c>
      <c r="DH402" s="115"/>
      <c r="DI402" s="116">
        <f t="shared" si="1587"/>
        <v>0</v>
      </c>
      <c r="DJ402" s="115">
        <v>0</v>
      </c>
      <c r="DK402" s="124">
        <f t="shared" si="1588"/>
        <v>0</v>
      </c>
      <c r="DL402" s="124"/>
      <c r="DM402" s="124"/>
      <c r="DN402" s="116">
        <f t="shared" si="1589"/>
        <v>55</v>
      </c>
      <c r="DO402" s="116">
        <f t="shared" si="1589"/>
        <v>5976261.9047039999</v>
      </c>
    </row>
    <row r="403" spans="1:119" s="37" customFormat="1" ht="15.75" customHeight="1" x14ac:dyDescent="0.25">
      <c r="A403" s="89"/>
      <c r="B403" s="109">
        <v>340</v>
      </c>
      <c r="C403" s="110" t="s">
        <v>889</v>
      </c>
      <c r="D403" s="152" t="s">
        <v>890</v>
      </c>
      <c r="E403" s="93">
        <v>24257</v>
      </c>
      <c r="F403" s="131">
        <v>5.2</v>
      </c>
      <c r="G403" s="218">
        <v>0.8</v>
      </c>
      <c r="H403" s="219"/>
      <c r="I403" s="219"/>
      <c r="J403" s="219"/>
      <c r="K403" s="65"/>
      <c r="L403" s="113">
        <v>1.4</v>
      </c>
      <c r="M403" s="113">
        <v>1.68</v>
      </c>
      <c r="N403" s="113">
        <v>2.23</v>
      </c>
      <c r="O403" s="114">
        <v>2.57</v>
      </c>
      <c r="P403" s="115"/>
      <c r="Q403" s="116">
        <f t="shared" si="1542"/>
        <v>0</v>
      </c>
      <c r="R403" s="194">
        <v>30</v>
      </c>
      <c r="S403" s="115">
        <f t="shared" si="1543"/>
        <v>4662001.3440000005</v>
      </c>
      <c r="T403" s="115"/>
      <c r="U403" s="116">
        <f t="shared" si="1544"/>
        <v>0</v>
      </c>
      <c r="V403" s="115"/>
      <c r="W403" s="116">
        <f t="shared" si="1545"/>
        <v>0</v>
      </c>
      <c r="X403" s="115"/>
      <c r="Y403" s="116">
        <f t="shared" si="1546"/>
        <v>0</v>
      </c>
      <c r="Z403" s="116"/>
      <c r="AA403" s="116"/>
      <c r="AB403" s="115"/>
      <c r="AC403" s="116">
        <f t="shared" si="1547"/>
        <v>0</v>
      </c>
      <c r="AD403" s="115"/>
      <c r="AE403" s="116"/>
      <c r="AF403" s="115"/>
      <c r="AG403" s="116">
        <f t="shared" si="1548"/>
        <v>0</v>
      </c>
      <c r="AH403" s="115"/>
      <c r="AI403" s="116"/>
      <c r="AJ403" s="115">
        <v>1</v>
      </c>
      <c r="AK403" s="116">
        <f t="shared" si="1549"/>
        <v>155400.04480000003</v>
      </c>
      <c r="AL403" s="118">
        <v>1</v>
      </c>
      <c r="AM403" s="119">
        <f t="shared" si="1550"/>
        <v>155400.04480000003</v>
      </c>
      <c r="AN403" s="115">
        <v>0</v>
      </c>
      <c r="AO403" s="115">
        <f t="shared" si="1551"/>
        <v>0</v>
      </c>
      <c r="AP403" s="115"/>
      <c r="AQ403" s="116">
        <f t="shared" si="1552"/>
        <v>0</v>
      </c>
      <c r="AR403" s="123"/>
      <c r="AS403" s="116">
        <f t="shared" si="1553"/>
        <v>0</v>
      </c>
      <c r="AT403" s="115">
        <v>0</v>
      </c>
      <c r="AU403" s="122">
        <f t="shared" si="1554"/>
        <v>0</v>
      </c>
      <c r="AV403" s="115"/>
      <c r="AW403" s="116">
        <f t="shared" si="1555"/>
        <v>0</v>
      </c>
      <c r="AX403" s="115"/>
      <c r="AY403" s="115">
        <f t="shared" si="1556"/>
        <v>0</v>
      </c>
      <c r="AZ403" s="115"/>
      <c r="BA403" s="116">
        <f t="shared" si="1557"/>
        <v>0</v>
      </c>
      <c r="BB403" s="115"/>
      <c r="BC403" s="116">
        <f t="shared" si="1558"/>
        <v>0</v>
      </c>
      <c r="BD403" s="115"/>
      <c r="BE403" s="116">
        <f t="shared" si="1559"/>
        <v>0</v>
      </c>
      <c r="BF403" s="115"/>
      <c r="BG403" s="116">
        <f t="shared" si="1560"/>
        <v>0</v>
      </c>
      <c r="BH403" s="115">
        <v>0</v>
      </c>
      <c r="BI403" s="116">
        <f t="shared" si="1561"/>
        <v>0</v>
      </c>
      <c r="BJ403" s="115">
        <v>1</v>
      </c>
      <c r="BK403" s="116">
        <f t="shared" si="1562"/>
        <v>186480.05376000004</v>
      </c>
      <c r="BL403" s="115"/>
      <c r="BM403" s="116">
        <f t="shared" si="1563"/>
        <v>0</v>
      </c>
      <c r="BN403" s="115"/>
      <c r="BO403" s="116">
        <f t="shared" si="1564"/>
        <v>0</v>
      </c>
      <c r="BP403" s="115">
        <v>0</v>
      </c>
      <c r="BQ403" s="116">
        <f t="shared" si="1565"/>
        <v>0</v>
      </c>
      <c r="BR403" s="115"/>
      <c r="BS403" s="116">
        <f t="shared" si="1566"/>
        <v>0</v>
      </c>
      <c r="BT403" s="115">
        <v>0</v>
      </c>
      <c r="BU403" s="116">
        <f t="shared" si="1567"/>
        <v>0</v>
      </c>
      <c r="BV403" s="115">
        <v>1</v>
      </c>
      <c r="BW403" s="124">
        <f t="shared" si="1568"/>
        <v>203432.78592000002</v>
      </c>
      <c r="BX403" s="115"/>
      <c r="BY403" s="116">
        <f t="shared" si="1569"/>
        <v>0</v>
      </c>
      <c r="BZ403" s="115"/>
      <c r="CA403" s="116">
        <f t="shared" si="1570"/>
        <v>0</v>
      </c>
      <c r="CB403" s="115"/>
      <c r="CC403" s="116">
        <f t="shared" si="1571"/>
        <v>0</v>
      </c>
      <c r="CD403" s="115">
        <v>5</v>
      </c>
      <c r="CE403" s="116">
        <f t="shared" si="1572"/>
        <v>847636.60800000001</v>
      </c>
      <c r="CF403" s="115"/>
      <c r="CG403" s="116">
        <f t="shared" si="1573"/>
        <v>0</v>
      </c>
      <c r="CH403" s="115"/>
      <c r="CI403" s="116">
        <f t="shared" si="1574"/>
        <v>0</v>
      </c>
      <c r="CJ403" s="115"/>
      <c r="CK403" s="116">
        <f t="shared" si="1575"/>
        <v>0</v>
      </c>
      <c r="CL403" s="115">
        <v>0</v>
      </c>
      <c r="CM403" s="116">
        <f t="shared" si="1576"/>
        <v>0</v>
      </c>
      <c r="CN403" s="115">
        <v>2</v>
      </c>
      <c r="CO403" s="116">
        <f t="shared" si="1577"/>
        <v>254290.98240000004</v>
      </c>
      <c r="CP403" s="115">
        <v>0</v>
      </c>
      <c r="CQ403" s="116">
        <f t="shared" si="1578"/>
        <v>0</v>
      </c>
      <c r="CR403" s="115">
        <v>2</v>
      </c>
      <c r="CS403" s="116">
        <f t="shared" si="1579"/>
        <v>339054.64320000005</v>
      </c>
      <c r="CT403" s="115">
        <v>0</v>
      </c>
      <c r="CU403" s="116">
        <f t="shared" si="1580"/>
        <v>0</v>
      </c>
      <c r="CV403" s="115"/>
      <c r="CW403" s="116">
        <f t="shared" si="1581"/>
        <v>0</v>
      </c>
      <c r="CX403" s="123"/>
      <c r="CY403" s="115">
        <f t="shared" si="1582"/>
        <v>0</v>
      </c>
      <c r="CZ403" s="115"/>
      <c r="DA403" s="124">
        <f t="shared" si="1583"/>
        <v>0</v>
      </c>
      <c r="DB403" s="115"/>
      <c r="DC403" s="116">
        <f t="shared" si="1584"/>
        <v>0</v>
      </c>
      <c r="DD403" s="125"/>
      <c r="DE403" s="115">
        <f t="shared" si="1585"/>
        <v>0</v>
      </c>
      <c r="DF403" s="115"/>
      <c r="DG403" s="116">
        <f t="shared" si="1586"/>
        <v>0</v>
      </c>
      <c r="DH403" s="115"/>
      <c r="DI403" s="116">
        <f t="shared" si="1587"/>
        <v>0</v>
      </c>
      <c r="DJ403" s="115">
        <v>0</v>
      </c>
      <c r="DK403" s="124">
        <f t="shared" si="1588"/>
        <v>0</v>
      </c>
      <c r="DL403" s="124"/>
      <c r="DM403" s="124"/>
      <c r="DN403" s="116">
        <f t="shared" si="1589"/>
        <v>43</v>
      </c>
      <c r="DO403" s="116">
        <f t="shared" si="1589"/>
        <v>6803696.5068800002</v>
      </c>
    </row>
    <row r="404" spans="1:119" s="37" customFormat="1" ht="15.75" customHeight="1" x14ac:dyDescent="0.25">
      <c r="A404" s="89"/>
      <c r="B404" s="109">
        <v>341</v>
      </c>
      <c r="C404" s="110" t="s">
        <v>891</v>
      </c>
      <c r="D404" s="152" t="s">
        <v>892</v>
      </c>
      <c r="E404" s="93">
        <v>24257</v>
      </c>
      <c r="F404" s="112">
        <v>11.11</v>
      </c>
      <c r="G404" s="218">
        <v>0.8</v>
      </c>
      <c r="H404" s="219"/>
      <c r="I404" s="219"/>
      <c r="J404" s="219"/>
      <c r="K404" s="65"/>
      <c r="L404" s="113">
        <v>1.4</v>
      </c>
      <c r="M404" s="113">
        <v>1.68</v>
      </c>
      <c r="N404" s="113">
        <v>2.23</v>
      </c>
      <c r="O404" s="114">
        <v>2.57</v>
      </c>
      <c r="P404" s="115"/>
      <c r="Q404" s="116">
        <f t="shared" si="1542"/>
        <v>0</v>
      </c>
      <c r="R404" s="194">
        <v>5</v>
      </c>
      <c r="S404" s="115">
        <f t="shared" si="1543"/>
        <v>1660090.8631999998</v>
      </c>
      <c r="T404" s="115"/>
      <c r="U404" s="116">
        <f t="shared" si="1544"/>
        <v>0</v>
      </c>
      <c r="V404" s="115"/>
      <c r="W404" s="116">
        <f t="shared" si="1545"/>
        <v>0</v>
      </c>
      <c r="X404" s="115"/>
      <c r="Y404" s="116">
        <f t="shared" si="1546"/>
        <v>0</v>
      </c>
      <c r="Z404" s="116"/>
      <c r="AA404" s="116"/>
      <c r="AB404" s="115"/>
      <c r="AC404" s="116">
        <f t="shared" si="1547"/>
        <v>0</v>
      </c>
      <c r="AD404" s="115"/>
      <c r="AE404" s="116"/>
      <c r="AF404" s="115"/>
      <c r="AG404" s="116">
        <f t="shared" si="1548"/>
        <v>0</v>
      </c>
      <c r="AH404" s="115"/>
      <c r="AI404" s="116"/>
      <c r="AJ404" s="117"/>
      <c r="AK404" s="116">
        <f t="shared" si="1549"/>
        <v>0</v>
      </c>
      <c r="AL404" s="118">
        <v>1</v>
      </c>
      <c r="AM404" s="119">
        <f t="shared" si="1550"/>
        <v>332018.17263999995</v>
      </c>
      <c r="AN404" s="115">
        <v>0</v>
      </c>
      <c r="AO404" s="115">
        <f t="shared" si="1551"/>
        <v>0</v>
      </c>
      <c r="AP404" s="115"/>
      <c r="AQ404" s="116">
        <f t="shared" si="1552"/>
        <v>0</v>
      </c>
      <c r="AR404" s="123"/>
      <c r="AS404" s="116">
        <f t="shared" si="1553"/>
        <v>0</v>
      </c>
      <c r="AT404" s="115">
        <v>0</v>
      </c>
      <c r="AU404" s="122">
        <f t="shared" si="1554"/>
        <v>0</v>
      </c>
      <c r="AV404" s="115"/>
      <c r="AW404" s="116">
        <f t="shared" si="1555"/>
        <v>0</v>
      </c>
      <c r="AX404" s="115"/>
      <c r="AY404" s="115">
        <f t="shared" si="1556"/>
        <v>0</v>
      </c>
      <c r="AZ404" s="115"/>
      <c r="BA404" s="116">
        <f t="shared" si="1557"/>
        <v>0</v>
      </c>
      <c r="BB404" s="115"/>
      <c r="BC404" s="116">
        <f t="shared" si="1558"/>
        <v>0</v>
      </c>
      <c r="BD404" s="115"/>
      <c r="BE404" s="116">
        <f t="shared" si="1559"/>
        <v>0</v>
      </c>
      <c r="BF404" s="115"/>
      <c r="BG404" s="116">
        <f t="shared" si="1560"/>
        <v>0</v>
      </c>
      <c r="BH404" s="115">
        <v>0</v>
      </c>
      <c r="BI404" s="116">
        <f t="shared" si="1561"/>
        <v>0</v>
      </c>
      <c r="BJ404" s="115">
        <v>1</v>
      </c>
      <c r="BK404" s="116">
        <f t="shared" si="1562"/>
        <v>398421.80716799997</v>
      </c>
      <c r="BL404" s="115"/>
      <c r="BM404" s="116">
        <f t="shared" si="1563"/>
        <v>0</v>
      </c>
      <c r="BN404" s="115"/>
      <c r="BO404" s="116">
        <f t="shared" si="1564"/>
        <v>0</v>
      </c>
      <c r="BP404" s="115">
        <v>0</v>
      </c>
      <c r="BQ404" s="116">
        <f t="shared" si="1565"/>
        <v>0</v>
      </c>
      <c r="BR404" s="115"/>
      <c r="BS404" s="116">
        <f t="shared" si="1566"/>
        <v>0</v>
      </c>
      <c r="BT404" s="115">
        <v>0</v>
      </c>
      <c r="BU404" s="116">
        <f t="shared" si="1567"/>
        <v>0</v>
      </c>
      <c r="BV404" s="115">
        <v>0</v>
      </c>
      <c r="BW404" s="124">
        <f t="shared" si="1568"/>
        <v>0</v>
      </c>
      <c r="BX404" s="115"/>
      <c r="BY404" s="116">
        <f t="shared" si="1569"/>
        <v>0</v>
      </c>
      <c r="BZ404" s="115"/>
      <c r="CA404" s="116">
        <f t="shared" si="1570"/>
        <v>0</v>
      </c>
      <c r="CB404" s="115"/>
      <c r="CC404" s="116">
        <f t="shared" si="1571"/>
        <v>0</v>
      </c>
      <c r="CD404" s="115">
        <v>0</v>
      </c>
      <c r="CE404" s="116">
        <f t="shared" si="1572"/>
        <v>0</v>
      </c>
      <c r="CF404" s="115"/>
      <c r="CG404" s="116">
        <f t="shared" si="1573"/>
        <v>0</v>
      </c>
      <c r="CH404" s="115"/>
      <c r="CI404" s="116">
        <f t="shared" si="1574"/>
        <v>0</v>
      </c>
      <c r="CJ404" s="115"/>
      <c r="CK404" s="116">
        <f t="shared" si="1575"/>
        <v>0</v>
      </c>
      <c r="CL404" s="115">
        <v>0</v>
      </c>
      <c r="CM404" s="116">
        <f t="shared" si="1576"/>
        <v>0</v>
      </c>
      <c r="CN404" s="115">
        <v>0</v>
      </c>
      <c r="CO404" s="116">
        <f t="shared" si="1577"/>
        <v>0</v>
      </c>
      <c r="CP404" s="115">
        <v>0</v>
      </c>
      <c r="CQ404" s="116">
        <f t="shared" si="1578"/>
        <v>0</v>
      </c>
      <c r="CR404" s="115">
        <v>2</v>
      </c>
      <c r="CS404" s="116">
        <f t="shared" si="1579"/>
        <v>724403.28575999988</v>
      </c>
      <c r="CT404" s="115">
        <v>0</v>
      </c>
      <c r="CU404" s="116">
        <f t="shared" si="1580"/>
        <v>0</v>
      </c>
      <c r="CV404" s="115"/>
      <c r="CW404" s="116">
        <f t="shared" si="1581"/>
        <v>0</v>
      </c>
      <c r="CX404" s="123"/>
      <c r="CY404" s="115">
        <f t="shared" si="1582"/>
        <v>0</v>
      </c>
      <c r="CZ404" s="115"/>
      <c r="DA404" s="124">
        <f t="shared" si="1583"/>
        <v>0</v>
      </c>
      <c r="DB404" s="115"/>
      <c r="DC404" s="116">
        <f t="shared" si="1584"/>
        <v>0</v>
      </c>
      <c r="DD404" s="125"/>
      <c r="DE404" s="115">
        <f t="shared" si="1585"/>
        <v>0</v>
      </c>
      <c r="DF404" s="115"/>
      <c r="DG404" s="116">
        <f t="shared" si="1586"/>
        <v>0</v>
      </c>
      <c r="DH404" s="115"/>
      <c r="DI404" s="116">
        <f t="shared" si="1587"/>
        <v>0</v>
      </c>
      <c r="DJ404" s="115">
        <v>0</v>
      </c>
      <c r="DK404" s="124">
        <f t="shared" si="1588"/>
        <v>0</v>
      </c>
      <c r="DL404" s="124"/>
      <c r="DM404" s="124"/>
      <c r="DN404" s="116">
        <f t="shared" si="1589"/>
        <v>9</v>
      </c>
      <c r="DO404" s="116">
        <f t="shared" si="1589"/>
        <v>3114934.1287679998</v>
      </c>
    </row>
    <row r="405" spans="1:119" s="37" customFormat="1" ht="30" customHeight="1" x14ac:dyDescent="0.25">
      <c r="A405" s="89"/>
      <c r="B405" s="109">
        <v>342</v>
      </c>
      <c r="C405" s="110" t="s">
        <v>893</v>
      </c>
      <c r="D405" s="152" t="s">
        <v>894</v>
      </c>
      <c r="E405" s="93">
        <v>24257</v>
      </c>
      <c r="F405" s="139">
        <v>14.07</v>
      </c>
      <c r="G405" s="131">
        <v>1</v>
      </c>
      <c r="H405" s="101"/>
      <c r="I405" s="101"/>
      <c r="J405" s="101"/>
      <c r="K405" s="65"/>
      <c r="L405" s="113">
        <v>1.4</v>
      </c>
      <c r="M405" s="113">
        <v>1.68</v>
      </c>
      <c r="N405" s="113">
        <v>2.23</v>
      </c>
      <c r="O405" s="114">
        <v>2.57</v>
      </c>
      <c r="P405" s="115"/>
      <c r="Q405" s="116">
        <f t="shared" si="1542"/>
        <v>0</v>
      </c>
      <c r="R405" s="194">
        <v>3</v>
      </c>
      <c r="S405" s="115">
        <f t="shared" si="1543"/>
        <v>1576787.4738</v>
      </c>
      <c r="T405" s="115"/>
      <c r="U405" s="116">
        <f t="shared" si="1544"/>
        <v>0</v>
      </c>
      <c r="V405" s="115"/>
      <c r="W405" s="116">
        <f t="shared" si="1545"/>
        <v>0</v>
      </c>
      <c r="X405" s="115"/>
      <c r="Y405" s="116">
        <f t="shared" si="1546"/>
        <v>0</v>
      </c>
      <c r="Z405" s="116"/>
      <c r="AA405" s="116"/>
      <c r="AB405" s="115"/>
      <c r="AC405" s="116">
        <f t="shared" si="1547"/>
        <v>0</v>
      </c>
      <c r="AD405" s="115"/>
      <c r="AE405" s="116"/>
      <c r="AF405" s="115"/>
      <c r="AG405" s="116">
        <f t="shared" si="1548"/>
        <v>0</v>
      </c>
      <c r="AH405" s="115"/>
      <c r="AI405" s="116"/>
      <c r="AJ405" s="117"/>
      <c r="AK405" s="116">
        <f t="shared" si="1549"/>
        <v>0</v>
      </c>
      <c r="AL405" s="115">
        <v>0</v>
      </c>
      <c r="AM405" s="116">
        <f t="shared" si="1550"/>
        <v>0</v>
      </c>
      <c r="AN405" s="115">
        <v>0</v>
      </c>
      <c r="AO405" s="115">
        <f t="shared" si="1551"/>
        <v>0</v>
      </c>
      <c r="AP405" s="115"/>
      <c r="AQ405" s="116">
        <f t="shared" si="1552"/>
        <v>0</v>
      </c>
      <c r="AR405" s="123"/>
      <c r="AS405" s="116">
        <f t="shared" si="1553"/>
        <v>0</v>
      </c>
      <c r="AT405" s="115">
        <v>0</v>
      </c>
      <c r="AU405" s="122">
        <f t="shared" si="1554"/>
        <v>0</v>
      </c>
      <c r="AV405" s="115"/>
      <c r="AW405" s="116">
        <f t="shared" si="1555"/>
        <v>0</v>
      </c>
      <c r="AX405" s="115"/>
      <c r="AY405" s="115">
        <f t="shared" si="1556"/>
        <v>0</v>
      </c>
      <c r="AZ405" s="115"/>
      <c r="BA405" s="116">
        <f t="shared" si="1557"/>
        <v>0</v>
      </c>
      <c r="BB405" s="115"/>
      <c r="BC405" s="116">
        <f t="shared" si="1558"/>
        <v>0</v>
      </c>
      <c r="BD405" s="115"/>
      <c r="BE405" s="116">
        <f t="shared" si="1559"/>
        <v>0</v>
      </c>
      <c r="BF405" s="115"/>
      <c r="BG405" s="116">
        <f t="shared" si="1560"/>
        <v>0</v>
      </c>
      <c r="BH405" s="115">
        <v>0</v>
      </c>
      <c r="BI405" s="116">
        <f t="shared" si="1561"/>
        <v>0</v>
      </c>
      <c r="BJ405" s="115">
        <v>0</v>
      </c>
      <c r="BK405" s="116">
        <f t="shared" si="1562"/>
        <v>0</v>
      </c>
      <c r="BL405" s="115"/>
      <c r="BM405" s="116">
        <f t="shared" si="1563"/>
        <v>0</v>
      </c>
      <c r="BN405" s="115"/>
      <c r="BO405" s="116">
        <f t="shared" si="1564"/>
        <v>0</v>
      </c>
      <c r="BP405" s="115">
        <v>0</v>
      </c>
      <c r="BQ405" s="116">
        <f t="shared" si="1565"/>
        <v>0</v>
      </c>
      <c r="BR405" s="115"/>
      <c r="BS405" s="116">
        <f t="shared" si="1566"/>
        <v>0</v>
      </c>
      <c r="BT405" s="115">
        <v>0</v>
      </c>
      <c r="BU405" s="116">
        <f t="shared" si="1567"/>
        <v>0</v>
      </c>
      <c r="BV405" s="115">
        <v>0</v>
      </c>
      <c r="BW405" s="124">
        <f t="shared" si="1568"/>
        <v>0</v>
      </c>
      <c r="BX405" s="115"/>
      <c r="BY405" s="116">
        <f t="shared" si="1569"/>
        <v>0</v>
      </c>
      <c r="BZ405" s="115"/>
      <c r="CA405" s="116">
        <f t="shared" si="1570"/>
        <v>0</v>
      </c>
      <c r="CB405" s="115"/>
      <c r="CC405" s="116">
        <f t="shared" si="1571"/>
        <v>0</v>
      </c>
      <c r="CD405" s="115">
        <v>0</v>
      </c>
      <c r="CE405" s="116">
        <f t="shared" si="1572"/>
        <v>0</v>
      </c>
      <c r="CF405" s="115"/>
      <c r="CG405" s="116">
        <f t="shared" si="1573"/>
        <v>0</v>
      </c>
      <c r="CH405" s="115"/>
      <c r="CI405" s="116">
        <f t="shared" si="1574"/>
        <v>0</v>
      </c>
      <c r="CJ405" s="115"/>
      <c r="CK405" s="116">
        <f t="shared" si="1575"/>
        <v>0</v>
      </c>
      <c r="CL405" s="115">
        <v>0</v>
      </c>
      <c r="CM405" s="116">
        <f t="shared" si="1576"/>
        <v>0</v>
      </c>
      <c r="CN405" s="115">
        <v>0</v>
      </c>
      <c r="CO405" s="116">
        <f t="shared" si="1577"/>
        <v>0</v>
      </c>
      <c r="CP405" s="115">
        <v>0</v>
      </c>
      <c r="CQ405" s="116">
        <f t="shared" si="1578"/>
        <v>0</v>
      </c>
      <c r="CR405" s="115">
        <v>0</v>
      </c>
      <c r="CS405" s="116">
        <f t="shared" si="1579"/>
        <v>0</v>
      </c>
      <c r="CT405" s="115">
        <v>0</v>
      </c>
      <c r="CU405" s="116">
        <f t="shared" si="1580"/>
        <v>0</v>
      </c>
      <c r="CV405" s="115"/>
      <c r="CW405" s="116">
        <f t="shared" si="1581"/>
        <v>0</v>
      </c>
      <c r="CX405" s="123"/>
      <c r="CY405" s="115">
        <f t="shared" si="1582"/>
        <v>0</v>
      </c>
      <c r="CZ405" s="115"/>
      <c r="DA405" s="124">
        <f t="shared" si="1583"/>
        <v>0</v>
      </c>
      <c r="DB405" s="115"/>
      <c r="DC405" s="116">
        <f t="shared" si="1584"/>
        <v>0</v>
      </c>
      <c r="DD405" s="125"/>
      <c r="DE405" s="115">
        <f t="shared" si="1585"/>
        <v>0</v>
      </c>
      <c r="DF405" s="115">
        <v>0</v>
      </c>
      <c r="DG405" s="116">
        <f t="shared" si="1586"/>
        <v>0</v>
      </c>
      <c r="DH405" s="115"/>
      <c r="DI405" s="116">
        <f t="shared" si="1587"/>
        <v>0</v>
      </c>
      <c r="DJ405" s="115">
        <v>0</v>
      </c>
      <c r="DK405" s="124">
        <f t="shared" si="1588"/>
        <v>0</v>
      </c>
      <c r="DL405" s="124"/>
      <c r="DM405" s="124"/>
      <c r="DN405" s="116">
        <f t="shared" si="1589"/>
        <v>3</v>
      </c>
      <c r="DO405" s="116">
        <f t="shared" si="1589"/>
        <v>1576787.4738</v>
      </c>
    </row>
    <row r="406" spans="1:119" s="37" customFormat="1" ht="15.75" customHeight="1" x14ac:dyDescent="0.25">
      <c r="A406" s="102">
        <v>34</v>
      </c>
      <c r="B406" s="134"/>
      <c r="C406" s="135"/>
      <c r="D406" s="153" t="s">
        <v>895</v>
      </c>
      <c r="E406" s="103">
        <v>24257</v>
      </c>
      <c r="F406" s="136">
        <v>1.18</v>
      </c>
      <c r="G406" s="104"/>
      <c r="H406" s="101"/>
      <c r="I406" s="101"/>
      <c r="J406" s="101"/>
      <c r="K406" s="105"/>
      <c r="L406" s="106">
        <v>1.4</v>
      </c>
      <c r="M406" s="106">
        <v>1.68</v>
      </c>
      <c r="N406" s="106">
        <v>2.23</v>
      </c>
      <c r="O406" s="107">
        <v>2.57</v>
      </c>
      <c r="P406" s="100">
        <f>SUM(P407:P411)</f>
        <v>213</v>
      </c>
      <c r="Q406" s="100">
        <f t="shared" ref="Q406:CB406" si="1590">SUM(Q407:Q411)</f>
        <v>8663926.0554000009</v>
      </c>
      <c r="R406" s="100">
        <f t="shared" si="1590"/>
        <v>0</v>
      </c>
      <c r="S406" s="100">
        <f t="shared" si="1590"/>
        <v>0</v>
      </c>
      <c r="T406" s="100">
        <f t="shared" si="1590"/>
        <v>0</v>
      </c>
      <c r="U406" s="100">
        <f t="shared" si="1590"/>
        <v>0</v>
      </c>
      <c r="V406" s="100">
        <f t="shared" si="1590"/>
        <v>0</v>
      </c>
      <c r="W406" s="100">
        <f t="shared" si="1590"/>
        <v>0</v>
      </c>
      <c r="X406" s="100">
        <f t="shared" si="1590"/>
        <v>2</v>
      </c>
      <c r="Y406" s="100">
        <f t="shared" si="1590"/>
        <v>132646.97879999998</v>
      </c>
      <c r="Z406" s="100"/>
      <c r="AA406" s="100"/>
      <c r="AB406" s="100">
        <f t="shared" si="1590"/>
        <v>0</v>
      </c>
      <c r="AC406" s="100">
        <f t="shared" si="1590"/>
        <v>0</v>
      </c>
      <c r="AD406" s="100">
        <f t="shared" si="1590"/>
        <v>0</v>
      </c>
      <c r="AE406" s="100">
        <f t="shared" si="1590"/>
        <v>0</v>
      </c>
      <c r="AF406" s="100">
        <f t="shared" si="1590"/>
        <v>0</v>
      </c>
      <c r="AG406" s="100">
        <f t="shared" si="1590"/>
        <v>0</v>
      </c>
      <c r="AH406" s="100">
        <f t="shared" si="1590"/>
        <v>0</v>
      </c>
      <c r="AI406" s="100">
        <f t="shared" si="1590"/>
        <v>0</v>
      </c>
      <c r="AJ406" s="100">
        <f t="shared" si="1590"/>
        <v>250</v>
      </c>
      <c r="AK406" s="100">
        <f t="shared" si="1590"/>
        <v>8905617.9519999996</v>
      </c>
      <c r="AL406" s="100">
        <f t="shared" si="1590"/>
        <v>1</v>
      </c>
      <c r="AM406" s="100">
        <f t="shared" si="1590"/>
        <v>33246.644200000002</v>
      </c>
      <c r="AN406" s="100">
        <f t="shared" si="1590"/>
        <v>0</v>
      </c>
      <c r="AO406" s="100">
        <f t="shared" si="1590"/>
        <v>0</v>
      </c>
      <c r="AP406" s="100">
        <f t="shared" si="1590"/>
        <v>255</v>
      </c>
      <c r="AQ406" s="100">
        <f t="shared" si="1590"/>
        <v>12627747.871200001</v>
      </c>
      <c r="AR406" s="100">
        <f t="shared" si="1590"/>
        <v>4</v>
      </c>
      <c r="AS406" s="100">
        <f t="shared" si="1590"/>
        <v>371982.06527999998</v>
      </c>
      <c r="AT406" s="100">
        <f t="shared" si="1590"/>
        <v>0</v>
      </c>
      <c r="AU406" s="100">
        <f t="shared" si="1590"/>
        <v>0</v>
      </c>
      <c r="AV406" s="100">
        <f t="shared" si="1590"/>
        <v>0</v>
      </c>
      <c r="AW406" s="100">
        <f t="shared" si="1590"/>
        <v>0</v>
      </c>
      <c r="AX406" s="100">
        <f t="shared" si="1590"/>
        <v>0</v>
      </c>
      <c r="AY406" s="100">
        <f t="shared" si="1590"/>
        <v>0</v>
      </c>
      <c r="AZ406" s="100">
        <f t="shared" si="1590"/>
        <v>0</v>
      </c>
      <c r="BA406" s="100">
        <f t="shared" si="1590"/>
        <v>0</v>
      </c>
      <c r="BB406" s="100">
        <f t="shared" si="1590"/>
        <v>0</v>
      </c>
      <c r="BC406" s="100">
        <f t="shared" si="1590"/>
        <v>0</v>
      </c>
      <c r="BD406" s="100">
        <f t="shared" si="1590"/>
        <v>0</v>
      </c>
      <c r="BE406" s="100">
        <f t="shared" si="1590"/>
        <v>0</v>
      </c>
      <c r="BF406" s="100">
        <f t="shared" si="1590"/>
        <v>0</v>
      </c>
      <c r="BG406" s="100">
        <f t="shared" si="1590"/>
        <v>0</v>
      </c>
      <c r="BH406" s="100">
        <f t="shared" si="1590"/>
        <v>0</v>
      </c>
      <c r="BI406" s="100">
        <f t="shared" si="1590"/>
        <v>0</v>
      </c>
      <c r="BJ406" s="100">
        <f t="shared" si="1590"/>
        <v>0</v>
      </c>
      <c r="BK406" s="100">
        <f t="shared" si="1590"/>
        <v>0</v>
      </c>
      <c r="BL406" s="100">
        <f t="shared" si="1590"/>
        <v>0</v>
      </c>
      <c r="BM406" s="100">
        <f t="shared" si="1590"/>
        <v>0</v>
      </c>
      <c r="BN406" s="100">
        <f t="shared" si="1590"/>
        <v>0</v>
      </c>
      <c r="BO406" s="100">
        <f t="shared" si="1590"/>
        <v>0</v>
      </c>
      <c r="BP406" s="100">
        <f t="shared" si="1590"/>
        <v>1</v>
      </c>
      <c r="BQ406" s="100">
        <f t="shared" si="1590"/>
        <v>66425.368799999997</v>
      </c>
      <c r="BR406" s="100">
        <f t="shared" si="1590"/>
        <v>2</v>
      </c>
      <c r="BS406" s="100">
        <f t="shared" si="1590"/>
        <v>65284.319519999997</v>
      </c>
      <c r="BT406" s="100">
        <f t="shared" si="1590"/>
        <v>3</v>
      </c>
      <c r="BU406" s="100">
        <f t="shared" si="1590"/>
        <v>130568.63903999999</v>
      </c>
      <c r="BV406" s="100">
        <f t="shared" si="1590"/>
        <v>4</v>
      </c>
      <c r="BW406" s="100">
        <f t="shared" si="1590"/>
        <v>174091.51871999996</v>
      </c>
      <c r="BX406" s="100">
        <f t="shared" si="1590"/>
        <v>0</v>
      </c>
      <c r="BY406" s="100">
        <f t="shared" si="1590"/>
        <v>0</v>
      </c>
      <c r="BZ406" s="100">
        <f t="shared" si="1590"/>
        <v>0</v>
      </c>
      <c r="CA406" s="100">
        <f t="shared" si="1590"/>
        <v>0</v>
      </c>
      <c r="CB406" s="100">
        <f t="shared" si="1590"/>
        <v>0</v>
      </c>
      <c r="CC406" s="100">
        <f t="shared" ref="CC406:DO406" si="1591">SUM(CC407:CC411)</f>
        <v>0</v>
      </c>
      <c r="CD406" s="100">
        <f t="shared" si="1591"/>
        <v>0</v>
      </c>
      <c r="CE406" s="100">
        <f t="shared" si="1591"/>
        <v>0</v>
      </c>
      <c r="CF406" s="100">
        <f t="shared" si="1591"/>
        <v>0</v>
      </c>
      <c r="CG406" s="100">
        <f t="shared" si="1591"/>
        <v>0</v>
      </c>
      <c r="CH406" s="100">
        <f t="shared" si="1591"/>
        <v>0</v>
      </c>
      <c r="CI406" s="100">
        <f t="shared" si="1591"/>
        <v>0</v>
      </c>
      <c r="CJ406" s="100">
        <f t="shared" si="1591"/>
        <v>0</v>
      </c>
      <c r="CK406" s="100">
        <f t="shared" si="1591"/>
        <v>0</v>
      </c>
      <c r="CL406" s="100">
        <f t="shared" si="1591"/>
        <v>5</v>
      </c>
      <c r="CM406" s="100">
        <f t="shared" si="1591"/>
        <v>151121.11000000002</v>
      </c>
      <c r="CN406" s="100">
        <f t="shared" si="1591"/>
        <v>1</v>
      </c>
      <c r="CO406" s="100">
        <f t="shared" si="1591"/>
        <v>27201.799799999997</v>
      </c>
      <c r="CP406" s="100">
        <f t="shared" si="1591"/>
        <v>4</v>
      </c>
      <c r="CQ406" s="100">
        <f t="shared" si="1591"/>
        <v>120896.88799999999</v>
      </c>
      <c r="CR406" s="100">
        <f t="shared" si="1591"/>
        <v>1</v>
      </c>
      <c r="CS406" s="100">
        <f t="shared" si="1591"/>
        <v>51754.735199999996</v>
      </c>
      <c r="CT406" s="100">
        <f t="shared" si="1591"/>
        <v>40</v>
      </c>
      <c r="CU406" s="100">
        <f t="shared" si="1591"/>
        <v>1450762.656</v>
      </c>
      <c r="CV406" s="100">
        <f t="shared" si="1591"/>
        <v>0</v>
      </c>
      <c r="CW406" s="100">
        <f t="shared" si="1591"/>
        <v>0</v>
      </c>
      <c r="CX406" s="100">
        <f t="shared" si="1591"/>
        <v>0</v>
      </c>
      <c r="CY406" s="100">
        <f t="shared" si="1591"/>
        <v>0</v>
      </c>
      <c r="CZ406" s="100">
        <f t="shared" si="1591"/>
        <v>0</v>
      </c>
      <c r="DA406" s="100">
        <f t="shared" si="1591"/>
        <v>0</v>
      </c>
      <c r="DB406" s="100">
        <f t="shared" si="1591"/>
        <v>0</v>
      </c>
      <c r="DC406" s="100">
        <f t="shared" si="1591"/>
        <v>0</v>
      </c>
      <c r="DD406" s="100">
        <f t="shared" si="1591"/>
        <v>1</v>
      </c>
      <c r="DE406" s="100">
        <f t="shared" si="1591"/>
        <v>36269.066399999996</v>
      </c>
      <c r="DF406" s="100">
        <f t="shared" si="1591"/>
        <v>1</v>
      </c>
      <c r="DG406" s="100">
        <f t="shared" si="1591"/>
        <v>36269.066399999996</v>
      </c>
      <c r="DH406" s="100">
        <f t="shared" si="1591"/>
        <v>2</v>
      </c>
      <c r="DI406" s="100">
        <f t="shared" si="1591"/>
        <v>77028.588640000002</v>
      </c>
      <c r="DJ406" s="100">
        <f t="shared" si="1591"/>
        <v>8</v>
      </c>
      <c r="DK406" s="100">
        <f t="shared" si="1591"/>
        <v>355091.43104</v>
      </c>
      <c r="DL406" s="100">
        <f t="shared" si="1591"/>
        <v>0</v>
      </c>
      <c r="DM406" s="100">
        <f t="shared" si="1591"/>
        <v>0</v>
      </c>
      <c r="DN406" s="100">
        <f t="shared" si="1591"/>
        <v>798</v>
      </c>
      <c r="DO406" s="100">
        <f t="shared" si="1591"/>
        <v>33477932.754440002</v>
      </c>
    </row>
    <row r="407" spans="1:119" s="37" customFormat="1" ht="45" customHeight="1" x14ac:dyDescent="0.25">
      <c r="A407" s="89"/>
      <c r="B407" s="109">
        <v>343</v>
      </c>
      <c r="C407" s="110" t="s">
        <v>896</v>
      </c>
      <c r="D407" s="216" t="s">
        <v>897</v>
      </c>
      <c r="E407" s="93">
        <v>24257</v>
      </c>
      <c r="F407" s="112">
        <v>0.89</v>
      </c>
      <c r="G407" s="131">
        <v>1</v>
      </c>
      <c r="H407" s="101"/>
      <c r="I407" s="101"/>
      <c r="J407" s="101"/>
      <c r="K407" s="65"/>
      <c r="L407" s="113">
        <v>1.4</v>
      </c>
      <c r="M407" s="113">
        <v>1.68</v>
      </c>
      <c r="N407" s="113">
        <v>2.23</v>
      </c>
      <c r="O407" s="114">
        <v>2.57</v>
      </c>
      <c r="P407" s="115">
        <v>108</v>
      </c>
      <c r="Q407" s="116">
        <f>(P407*$E407*$F407*$G407*$L407*$Q$13)</f>
        <v>3590637.5736000002</v>
      </c>
      <c r="R407" s="115">
        <v>0</v>
      </c>
      <c r="S407" s="115">
        <f>(R407*$E407*$F407*$G407*$L407*$S$13)</f>
        <v>0</v>
      </c>
      <c r="T407" s="115"/>
      <c r="U407" s="116">
        <f>(T407*$E407*$F407*$G407*$L407*$U$13)</f>
        <v>0</v>
      </c>
      <c r="V407" s="115"/>
      <c r="W407" s="116">
        <f>(V407*$E407*$F407*$G407*$L407*$W$13)</f>
        <v>0</v>
      </c>
      <c r="X407" s="115">
        <v>1</v>
      </c>
      <c r="Y407" s="116">
        <f>(X407*$E407*$F407*$G407*$L407*$Y$13)</f>
        <v>42313.910799999998</v>
      </c>
      <c r="Z407" s="116"/>
      <c r="AA407" s="116"/>
      <c r="AB407" s="115"/>
      <c r="AC407" s="116">
        <f>(AB407*$E407*$F407*$G407*$L407*$AC$13)</f>
        <v>0</v>
      </c>
      <c r="AD407" s="115"/>
      <c r="AE407" s="116"/>
      <c r="AF407" s="115"/>
      <c r="AG407" s="116">
        <f>(AF407*$E407*$F407*$G407*$L407*$AG$13)</f>
        <v>0</v>
      </c>
      <c r="AH407" s="115"/>
      <c r="AI407" s="116"/>
      <c r="AJ407" s="115">
        <v>180</v>
      </c>
      <c r="AK407" s="116">
        <f>(AJ407*$E407*$F407*$G407*$L407*$AK$13)</f>
        <v>5984395.9560000002</v>
      </c>
      <c r="AL407" s="115">
        <v>1</v>
      </c>
      <c r="AM407" s="116">
        <f>(AL407*$E407*$F407*$G407*$L407*$AM$13)</f>
        <v>33246.644200000002</v>
      </c>
      <c r="AN407" s="115">
        <v>0</v>
      </c>
      <c r="AO407" s="115">
        <f>(AN407*$E407*$F407*$G407*$L407*$AO$13)</f>
        <v>0</v>
      </c>
      <c r="AP407" s="115">
        <v>130</v>
      </c>
      <c r="AQ407" s="116">
        <f>(AP407*$E407*$F407*$G407*$M407*$AQ$13)</f>
        <v>5186476.4951999998</v>
      </c>
      <c r="AR407" s="123">
        <v>0</v>
      </c>
      <c r="AS407" s="116">
        <f>(AR407*$E407*$F407*$G407*$M407*$AS$13)</f>
        <v>0</v>
      </c>
      <c r="AT407" s="115">
        <v>0</v>
      </c>
      <c r="AU407" s="122">
        <f>(AT407*$E407*$F407*$G407*$M407*$AU$13)</f>
        <v>0</v>
      </c>
      <c r="AV407" s="115"/>
      <c r="AW407" s="116">
        <f>(AV407*$E407*$F407*$G407*$L407*$AW$13)</f>
        <v>0</v>
      </c>
      <c r="AX407" s="115"/>
      <c r="AY407" s="115">
        <f>(AX407*$E407*$F407*$G407*$L407*$AY$13)</f>
        <v>0</v>
      </c>
      <c r="AZ407" s="115"/>
      <c r="BA407" s="116">
        <f>(AZ407*$E407*$F407*$G407*$L407*$BA$13)</f>
        <v>0</v>
      </c>
      <c r="BB407" s="115">
        <v>0</v>
      </c>
      <c r="BC407" s="116">
        <f>(BB407*$E407*$F407*$G407*$L407*$BC$13)</f>
        <v>0</v>
      </c>
      <c r="BD407" s="115">
        <v>0</v>
      </c>
      <c r="BE407" s="116">
        <f>(BD407*$E407*$F407*$G407*$L407*$BE$13)</f>
        <v>0</v>
      </c>
      <c r="BF407" s="115">
        <v>0</v>
      </c>
      <c r="BG407" s="116">
        <f>(BF407*$E407*$F407*$G407*$L407*$BG$13)</f>
        <v>0</v>
      </c>
      <c r="BH407" s="115"/>
      <c r="BI407" s="116">
        <f>(BH407*$E407*$F407*$G407*$L407*$BI$13)</f>
        <v>0</v>
      </c>
      <c r="BJ407" s="115"/>
      <c r="BK407" s="116">
        <f>(BJ407*$E407*$F407*$G407*$M407*$BK$13)</f>
        <v>0</v>
      </c>
      <c r="BL407" s="115"/>
      <c r="BM407" s="116">
        <f>(BL407*$E407*$F407*$G407*$M407*$BM$13)</f>
        <v>0</v>
      </c>
      <c r="BN407" s="115">
        <v>0</v>
      </c>
      <c r="BO407" s="116">
        <f>(BN407*$E407*$F407*$G407*$M407*$BO$13)</f>
        <v>0</v>
      </c>
      <c r="BP407" s="115">
        <v>0</v>
      </c>
      <c r="BQ407" s="116">
        <f>(BP407*$E407*$F407*$G407*$M407*$BQ$13)</f>
        <v>0</v>
      </c>
      <c r="BR407" s="115">
        <v>2</v>
      </c>
      <c r="BS407" s="116">
        <f>(BR407*$E407*$F407*$G407*$M407*$BS$13)</f>
        <v>65284.319519999997</v>
      </c>
      <c r="BT407" s="115">
        <v>3</v>
      </c>
      <c r="BU407" s="116">
        <f>(BT407*$E407*$F407*$G407*$M407*$BU$13)</f>
        <v>130568.63903999999</v>
      </c>
      <c r="BV407" s="115">
        <v>4</v>
      </c>
      <c r="BW407" s="124">
        <f>(BV407*$E407*$F407*$G407*$M407*$BW$13)</f>
        <v>174091.51871999996</v>
      </c>
      <c r="BX407" s="115">
        <v>0</v>
      </c>
      <c r="BY407" s="116">
        <f>(BX407*$E407*$F407*$G407*$L407*$BY$13)</f>
        <v>0</v>
      </c>
      <c r="BZ407" s="115">
        <v>0</v>
      </c>
      <c r="CA407" s="116">
        <f>(BZ407*$E407*$F407*$G407*$L407*$CA$13)</f>
        <v>0</v>
      </c>
      <c r="CB407" s="115">
        <v>0</v>
      </c>
      <c r="CC407" s="116">
        <f>(CB407*$E407*$F407*$G407*$L407*$CC$13)</f>
        <v>0</v>
      </c>
      <c r="CD407" s="115"/>
      <c r="CE407" s="116">
        <f>(CD407*$E407*$F407*$G407*$M407*$CE$13)</f>
        <v>0</v>
      </c>
      <c r="CF407" s="115">
        <v>0</v>
      </c>
      <c r="CG407" s="116">
        <f>(CF407*$E407*$F407*$G407*$L407*$CG$13)</f>
        <v>0</v>
      </c>
      <c r="CH407" s="115"/>
      <c r="CI407" s="116">
        <f>(CH407*$E407*$F407*$G407*$L407*$CI$13)</f>
        <v>0</v>
      </c>
      <c r="CJ407" s="115"/>
      <c r="CK407" s="116">
        <f>(CJ407*$E407*$F407*$G407*$L407*$CK$13)</f>
        <v>0</v>
      </c>
      <c r="CL407" s="115">
        <v>5</v>
      </c>
      <c r="CM407" s="116">
        <f>(CL407*$E407*$F407*$G407*$L407*$CM$13)</f>
        <v>151121.11000000002</v>
      </c>
      <c r="CN407" s="115">
        <v>1</v>
      </c>
      <c r="CO407" s="116">
        <f>(CN407*$E407*$F407*$G407*$L407*$CO$13)</f>
        <v>27201.799799999997</v>
      </c>
      <c r="CP407" s="115">
        <v>4</v>
      </c>
      <c r="CQ407" s="116">
        <f>(CP407*$E407*$F407*$G407*$L407*$CQ$13)</f>
        <v>120896.88799999999</v>
      </c>
      <c r="CR407" s="115"/>
      <c r="CS407" s="116">
        <f>(CR407*$E407*$F407*$G407*$M407*$CS$13)</f>
        <v>0</v>
      </c>
      <c r="CT407" s="115">
        <v>40</v>
      </c>
      <c r="CU407" s="116">
        <f>(CT407*$E407*$F407*$G407*$M407*$CU$13)</f>
        <v>1450762.656</v>
      </c>
      <c r="CV407" s="115">
        <v>0</v>
      </c>
      <c r="CW407" s="116">
        <f>(CV407*$E407*$F407*$G407*$M407*$CW$13)</f>
        <v>0</v>
      </c>
      <c r="CX407" s="123">
        <v>0</v>
      </c>
      <c r="CY407" s="115">
        <f>(CX407*$E407*$F407*$G407*$M407*$CY$13)</f>
        <v>0</v>
      </c>
      <c r="CZ407" s="115">
        <v>0</v>
      </c>
      <c r="DA407" s="124">
        <f>(CZ407*$E407*$F407*$G407*$M407*$DA$13)</f>
        <v>0</v>
      </c>
      <c r="DB407" s="115"/>
      <c r="DC407" s="116">
        <f>(DB407*$E407*$F407*$G407*$M407*$DC$13)</f>
        <v>0</v>
      </c>
      <c r="DD407" s="125">
        <v>1</v>
      </c>
      <c r="DE407" s="115">
        <f>(DD407*$E407*$F407*$G407*$M407*$DE$13)</f>
        <v>36269.066399999996</v>
      </c>
      <c r="DF407" s="115">
        <v>1</v>
      </c>
      <c r="DG407" s="116">
        <f>(DF407*$E407*$F407*$G407*$M407*$DG$13)</f>
        <v>36269.066399999996</v>
      </c>
      <c r="DH407" s="115">
        <v>2</v>
      </c>
      <c r="DI407" s="116">
        <f>(DH407*$E407*$F407*$G407*$N407*$DI$13)</f>
        <v>77028.588640000002</v>
      </c>
      <c r="DJ407" s="115">
        <v>8</v>
      </c>
      <c r="DK407" s="124">
        <f>(DJ407*$E407*$F407*$G407*$O407*$DK$13)</f>
        <v>355091.43104</v>
      </c>
      <c r="DL407" s="124"/>
      <c r="DM407" s="124"/>
      <c r="DN407" s="116">
        <f t="shared" ref="DN407:DO411" si="1592">SUM(P407,R407,T407,V407,X407,Z407,AB407,AD407,AF407,AH407,AJ407,AL407,AR407,AV407,AX407,CB407,AN407,BB407,BD407,BF407,CP407,BH407,BJ407,AP407,BN407,AT407,CR407,BP407,CT407,BR407,BT407,BV407,CD407,BX407,BZ407,CF407,CH407,CJ407,CL407,CN407,CV407,CX407,BL407,AZ407,CZ407,DB407,DD407,DF407,DH407,DJ407,DL407)</f>
        <v>491</v>
      </c>
      <c r="DO407" s="116">
        <f t="shared" si="1592"/>
        <v>17461655.663360003</v>
      </c>
    </row>
    <row r="408" spans="1:119" s="37" customFormat="1" ht="15.75" customHeight="1" x14ac:dyDescent="0.25">
      <c r="A408" s="89"/>
      <c r="B408" s="109">
        <v>344</v>
      </c>
      <c r="C408" s="110" t="s">
        <v>898</v>
      </c>
      <c r="D408" s="152" t="s">
        <v>899</v>
      </c>
      <c r="E408" s="93">
        <v>24257</v>
      </c>
      <c r="F408" s="112">
        <v>0.74</v>
      </c>
      <c r="G408" s="131">
        <v>1</v>
      </c>
      <c r="H408" s="101"/>
      <c r="I408" s="101"/>
      <c r="J408" s="101"/>
      <c r="K408" s="65"/>
      <c r="L408" s="113">
        <v>1.4</v>
      </c>
      <c r="M408" s="113">
        <v>1.68</v>
      </c>
      <c r="N408" s="113">
        <v>2.23</v>
      </c>
      <c r="O408" s="114">
        <v>2.57</v>
      </c>
      <c r="P408" s="115">
        <v>12</v>
      </c>
      <c r="Q408" s="116">
        <f>(P408*$E408*$F408*$G408*$L408*$Q$13)</f>
        <v>331719.32640000002</v>
      </c>
      <c r="R408" s="115">
        <v>0</v>
      </c>
      <c r="S408" s="115">
        <f>(R408*$E408*$F408*$G408*$L408*$S$13)</f>
        <v>0</v>
      </c>
      <c r="T408" s="115"/>
      <c r="U408" s="116">
        <f>(T408*$E408*$F408*$G408*$L408*$U$13)</f>
        <v>0</v>
      </c>
      <c r="V408" s="115"/>
      <c r="W408" s="116">
        <f>(V408*$E408*$F408*$G408*$L408*$W$13)</f>
        <v>0</v>
      </c>
      <c r="X408" s="115">
        <v>0</v>
      </c>
      <c r="Y408" s="116">
        <f>(X408*$E408*$F408*$G408*$L408*$Y$13)</f>
        <v>0</v>
      </c>
      <c r="Z408" s="116"/>
      <c r="AA408" s="116"/>
      <c r="AB408" s="115"/>
      <c r="AC408" s="116">
        <f>(AB408*$E408*$F408*$G408*$L408*$AC$13)</f>
        <v>0</v>
      </c>
      <c r="AD408" s="115"/>
      <c r="AE408" s="116"/>
      <c r="AF408" s="115"/>
      <c r="AG408" s="116">
        <f>(AF408*$E408*$F408*$G408*$L408*$AG$13)</f>
        <v>0</v>
      </c>
      <c r="AH408" s="115"/>
      <c r="AI408" s="116"/>
      <c r="AJ408" s="115">
        <v>28</v>
      </c>
      <c r="AK408" s="116">
        <f>(AJ408*$E408*$F408*$G408*$L408*$AK$13)</f>
        <v>774011.76160000009</v>
      </c>
      <c r="AL408" s="115"/>
      <c r="AM408" s="116">
        <f>(AL408*$E408*$F408*$G408*$L408*$AM$13)</f>
        <v>0</v>
      </c>
      <c r="AN408" s="115">
        <v>0</v>
      </c>
      <c r="AO408" s="115">
        <f>(AN408*$E408*$F408*$G408*$L408*$AO$13)</f>
        <v>0</v>
      </c>
      <c r="AP408" s="115">
        <v>5</v>
      </c>
      <c r="AQ408" s="116">
        <f>(AP408*$E408*$F408*$G408*$M408*$AQ$13)</f>
        <v>165859.66320000001</v>
      </c>
      <c r="AR408" s="123">
        <v>0</v>
      </c>
      <c r="AS408" s="116">
        <f>(AR408*$E408*$F408*$G408*$M408*$AS$13)</f>
        <v>0</v>
      </c>
      <c r="AT408" s="115">
        <v>0</v>
      </c>
      <c r="AU408" s="122">
        <f>(AT408*$E408*$F408*$G408*$M408*$AU$13)</f>
        <v>0</v>
      </c>
      <c r="AV408" s="115"/>
      <c r="AW408" s="116">
        <f>(AV408*$E408*$F408*$G408*$L408*$AW$13)</f>
        <v>0</v>
      </c>
      <c r="AX408" s="115">
        <v>0</v>
      </c>
      <c r="AY408" s="115">
        <f>(AX408*$E408*$F408*$G408*$L408*$AY$13)</f>
        <v>0</v>
      </c>
      <c r="AZ408" s="115"/>
      <c r="BA408" s="116">
        <f>(AZ408*$E408*$F408*$G408*$L408*$BA$13)</f>
        <v>0</v>
      </c>
      <c r="BB408" s="115">
        <v>0</v>
      </c>
      <c r="BC408" s="116">
        <f>(BB408*$E408*$F408*$G408*$L408*$BC$13)</f>
        <v>0</v>
      </c>
      <c r="BD408" s="115">
        <v>0</v>
      </c>
      <c r="BE408" s="116">
        <f>(BD408*$E408*$F408*$G408*$L408*$BE$13)</f>
        <v>0</v>
      </c>
      <c r="BF408" s="115">
        <v>0</v>
      </c>
      <c r="BG408" s="116">
        <f>(BF408*$E408*$F408*$G408*$L408*$BG$13)</f>
        <v>0</v>
      </c>
      <c r="BH408" s="115"/>
      <c r="BI408" s="116">
        <f>(BH408*$E408*$F408*$G408*$L408*$BI$13)</f>
        <v>0</v>
      </c>
      <c r="BJ408" s="115"/>
      <c r="BK408" s="116">
        <f>(BJ408*$E408*$F408*$G408*$M408*$BK$13)</f>
        <v>0</v>
      </c>
      <c r="BL408" s="115">
        <v>0</v>
      </c>
      <c r="BM408" s="116">
        <f>(BL408*$E408*$F408*$G408*$M408*$BM$13)</f>
        <v>0</v>
      </c>
      <c r="BN408" s="115">
        <v>0</v>
      </c>
      <c r="BO408" s="116">
        <f>(BN408*$E408*$F408*$G408*$M408*$BO$13)</f>
        <v>0</v>
      </c>
      <c r="BP408" s="115">
        <v>0</v>
      </c>
      <c r="BQ408" s="116">
        <f>(BP408*$E408*$F408*$G408*$M408*$BQ$13)</f>
        <v>0</v>
      </c>
      <c r="BR408" s="115"/>
      <c r="BS408" s="116">
        <f>(BR408*$E408*$F408*$G408*$M408*$BS$13)</f>
        <v>0</v>
      </c>
      <c r="BT408" s="115">
        <v>0</v>
      </c>
      <c r="BU408" s="116">
        <f>(BT408*$E408*$F408*$G408*$M408*$BU$13)</f>
        <v>0</v>
      </c>
      <c r="BV408" s="115">
        <v>0</v>
      </c>
      <c r="BW408" s="124">
        <f>(BV408*$E408*$F408*$G408*$M408*$BW$13)</f>
        <v>0</v>
      </c>
      <c r="BX408" s="115">
        <v>0</v>
      </c>
      <c r="BY408" s="116">
        <f>(BX408*$E408*$F408*$G408*$L408*$BY$13)</f>
        <v>0</v>
      </c>
      <c r="BZ408" s="115">
        <v>0</v>
      </c>
      <c r="CA408" s="116">
        <f>(BZ408*$E408*$F408*$G408*$L408*$CA$13)</f>
        <v>0</v>
      </c>
      <c r="CB408" s="115">
        <v>0</v>
      </c>
      <c r="CC408" s="116">
        <f>(CB408*$E408*$F408*$G408*$L408*$CC$13)</f>
        <v>0</v>
      </c>
      <c r="CD408" s="115"/>
      <c r="CE408" s="116">
        <f>(CD408*$E408*$F408*$G408*$M408*$CE$13)</f>
        <v>0</v>
      </c>
      <c r="CF408" s="115">
        <v>0</v>
      </c>
      <c r="CG408" s="116">
        <f>(CF408*$E408*$F408*$G408*$L408*$CG$13)</f>
        <v>0</v>
      </c>
      <c r="CH408" s="115"/>
      <c r="CI408" s="116">
        <f>(CH408*$E408*$F408*$G408*$L408*$CI$13)</f>
        <v>0</v>
      </c>
      <c r="CJ408" s="115"/>
      <c r="CK408" s="116">
        <f>(CJ408*$E408*$F408*$G408*$L408*$CK$13)</f>
        <v>0</v>
      </c>
      <c r="CL408" s="115"/>
      <c r="CM408" s="116">
        <f>(CL408*$E408*$F408*$G408*$L408*$CM$13)</f>
        <v>0</v>
      </c>
      <c r="CN408" s="115"/>
      <c r="CO408" s="116">
        <f>(CN408*$E408*$F408*$G408*$L408*$CO$13)</f>
        <v>0</v>
      </c>
      <c r="CP408" s="115"/>
      <c r="CQ408" s="116">
        <f>(CP408*$E408*$F408*$G408*$L408*$CQ$13)</f>
        <v>0</v>
      </c>
      <c r="CR408" s="115">
        <v>0</v>
      </c>
      <c r="CS408" s="116">
        <f>(CR408*$E408*$F408*$G408*$M408*$CS$13)</f>
        <v>0</v>
      </c>
      <c r="CT408" s="115"/>
      <c r="CU408" s="116">
        <f>(CT408*$E408*$F408*$G408*$M408*$CU$13)</f>
        <v>0</v>
      </c>
      <c r="CV408" s="115">
        <v>0</v>
      </c>
      <c r="CW408" s="116">
        <f>(CV408*$E408*$F408*$G408*$M408*$CW$13)</f>
        <v>0</v>
      </c>
      <c r="CX408" s="123">
        <v>0</v>
      </c>
      <c r="CY408" s="115">
        <f>(CX408*$E408*$F408*$G408*$M408*$CY$13)</f>
        <v>0</v>
      </c>
      <c r="CZ408" s="115">
        <v>0</v>
      </c>
      <c r="DA408" s="124">
        <f>(CZ408*$E408*$F408*$G408*$M408*$DA$13)</f>
        <v>0</v>
      </c>
      <c r="DB408" s="115">
        <v>0</v>
      </c>
      <c r="DC408" s="116">
        <f>(DB408*$E408*$F408*$G408*$M408*$DC$13)</f>
        <v>0</v>
      </c>
      <c r="DD408" s="125"/>
      <c r="DE408" s="115">
        <f>(DD408*$E408*$F408*$G408*$M408*$DE$13)</f>
        <v>0</v>
      </c>
      <c r="DF408" s="115"/>
      <c r="DG408" s="116">
        <f>(DF408*$E408*$F408*$G408*$M408*$DG$13)</f>
        <v>0</v>
      </c>
      <c r="DH408" s="115"/>
      <c r="DI408" s="116">
        <f>(DH408*$E408*$F408*$G408*$N408*$DI$13)</f>
        <v>0</v>
      </c>
      <c r="DJ408" s="115"/>
      <c r="DK408" s="124">
        <f>(DJ408*$E408*$F408*$G408*$O408*$DK$13)</f>
        <v>0</v>
      </c>
      <c r="DL408" s="124"/>
      <c r="DM408" s="124"/>
      <c r="DN408" s="116">
        <f t="shared" si="1592"/>
        <v>45</v>
      </c>
      <c r="DO408" s="116">
        <f t="shared" si="1592"/>
        <v>1271590.7512000001</v>
      </c>
    </row>
    <row r="409" spans="1:119" s="37" customFormat="1" ht="15.75" customHeight="1" x14ac:dyDescent="0.25">
      <c r="A409" s="89"/>
      <c r="B409" s="109">
        <v>345</v>
      </c>
      <c r="C409" s="110" t="s">
        <v>900</v>
      </c>
      <c r="D409" s="152" t="s">
        <v>901</v>
      </c>
      <c r="E409" s="93">
        <v>24257</v>
      </c>
      <c r="F409" s="112">
        <v>1.27</v>
      </c>
      <c r="G409" s="131">
        <v>1</v>
      </c>
      <c r="H409" s="101"/>
      <c r="I409" s="101"/>
      <c r="J409" s="101"/>
      <c r="K409" s="65"/>
      <c r="L409" s="113">
        <v>1.4</v>
      </c>
      <c r="M409" s="113">
        <v>1.68</v>
      </c>
      <c r="N409" s="113">
        <v>2.23</v>
      </c>
      <c r="O409" s="114">
        <v>2.57</v>
      </c>
      <c r="P409" s="115">
        <v>79</v>
      </c>
      <c r="Q409" s="116">
        <f>(P409*$E409*$F409*$G409*$L409*$Q$13)</f>
        <v>3747905.4073999999</v>
      </c>
      <c r="R409" s="115"/>
      <c r="S409" s="115">
        <f>(R409*$E409*$F409*$G409*$L409*$S$13)</f>
        <v>0</v>
      </c>
      <c r="T409" s="115"/>
      <c r="U409" s="116">
        <f>(T409*$E409*$F409*$G409*$L409*$U$13)</f>
        <v>0</v>
      </c>
      <c r="V409" s="115"/>
      <c r="W409" s="116">
        <f>(V409*$E409*$F409*$G409*$L409*$W$13)</f>
        <v>0</v>
      </c>
      <c r="X409" s="115"/>
      <c r="Y409" s="116">
        <f>(X409*$E409*$F409*$G409*$L409*$Y$13)</f>
        <v>0</v>
      </c>
      <c r="Z409" s="116"/>
      <c r="AA409" s="116"/>
      <c r="AB409" s="115"/>
      <c r="AC409" s="116">
        <f>(AB409*$E409*$F409*$G409*$L409*$AC$13)</f>
        <v>0</v>
      </c>
      <c r="AD409" s="115"/>
      <c r="AE409" s="116"/>
      <c r="AF409" s="115"/>
      <c r="AG409" s="116">
        <f>(AF409*$E409*$F409*$G409*$L409*$AG$13)</f>
        <v>0</v>
      </c>
      <c r="AH409" s="115"/>
      <c r="AI409" s="116"/>
      <c r="AJ409" s="115">
        <v>35</v>
      </c>
      <c r="AK409" s="116">
        <f>(AJ409*$E409*$F409*$G409*$L409*$AK$13)</f>
        <v>1660464.4210000001</v>
      </c>
      <c r="AL409" s="115"/>
      <c r="AM409" s="116">
        <f>(AL409*$E409*$F409*$G409*$L409*$AM$13)</f>
        <v>0</v>
      </c>
      <c r="AN409" s="115">
        <v>0</v>
      </c>
      <c r="AO409" s="115">
        <f>(AN409*$E409*$F409*$G409*$L409*$AO$13)</f>
        <v>0</v>
      </c>
      <c r="AP409" s="115">
        <v>100</v>
      </c>
      <c r="AQ409" s="116">
        <f>(AP409*$E409*$F409*$G409*$M409*$AQ$13)</f>
        <v>5693020.8719999995</v>
      </c>
      <c r="AR409" s="123"/>
      <c r="AS409" s="116">
        <f>(AR409*$E409*$F409*$G409*$M409*$AS$13)</f>
        <v>0</v>
      </c>
      <c r="AT409" s="115">
        <v>0</v>
      </c>
      <c r="AU409" s="122">
        <f>(AT409*$E409*$F409*$G409*$M409*$AU$13)</f>
        <v>0</v>
      </c>
      <c r="AV409" s="115"/>
      <c r="AW409" s="116">
        <f>(AV409*$E409*$F409*$G409*$L409*$AW$13)</f>
        <v>0</v>
      </c>
      <c r="AX409" s="115"/>
      <c r="AY409" s="115">
        <f>(AX409*$E409*$F409*$G409*$L409*$AY$13)</f>
        <v>0</v>
      </c>
      <c r="AZ409" s="115"/>
      <c r="BA409" s="116">
        <f>(AZ409*$E409*$F409*$G409*$L409*$BA$13)</f>
        <v>0</v>
      </c>
      <c r="BB409" s="115">
        <v>0</v>
      </c>
      <c r="BC409" s="116">
        <f>(BB409*$E409*$F409*$G409*$L409*$BC$13)</f>
        <v>0</v>
      </c>
      <c r="BD409" s="115">
        <v>0</v>
      </c>
      <c r="BE409" s="116">
        <f>(BD409*$E409*$F409*$G409*$L409*$BE$13)</f>
        <v>0</v>
      </c>
      <c r="BF409" s="115">
        <v>0</v>
      </c>
      <c r="BG409" s="116">
        <f>(BF409*$E409*$F409*$G409*$L409*$BG$13)</f>
        <v>0</v>
      </c>
      <c r="BH409" s="115"/>
      <c r="BI409" s="116">
        <f>(BH409*$E409*$F409*$G409*$L409*$BI$13)</f>
        <v>0</v>
      </c>
      <c r="BJ409" s="115"/>
      <c r="BK409" s="116">
        <f>(BJ409*$E409*$F409*$G409*$M409*$BK$13)</f>
        <v>0</v>
      </c>
      <c r="BL409" s="115">
        <v>0</v>
      </c>
      <c r="BM409" s="116">
        <f>(BL409*$E409*$F409*$G409*$M409*$BM$13)</f>
        <v>0</v>
      </c>
      <c r="BN409" s="115">
        <v>0</v>
      </c>
      <c r="BO409" s="116">
        <f>(BN409*$E409*$F409*$G409*$M409*$BO$13)</f>
        <v>0</v>
      </c>
      <c r="BP409" s="115">
        <v>0</v>
      </c>
      <c r="BQ409" s="116">
        <f>(BP409*$E409*$F409*$G409*$M409*$BQ$13)</f>
        <v>0</v>
      </c>
      <c r="BR409" s="115"/>
      <c r="BS409" s="116">
        <f>(BR409*$E409*$F409*$G409*$M409*$BS$13)</f>
        <v>0</v>
      </c>
      <c r="BT409" s="115">
        <v>0</v>
      </c>
      <c r="BU409" s="116">
        <f>(BT409*$E409*$F409*$G409*$M409*$BU$13)</f>
        <v>0</v>
      </c>
      <c r="BV409" s="115">
        <v>0</v>
      </c>
      <c r="BW409" s="124">
        <f>(BV409*$E409*$F409*$G409*$M409*$BW$13)</f>
        <v>0</v>
      </c>
      <c r="BX409" s="115">
        <v>0</v>
      </c>
      <c r="BY409" s="116">
        <f>(BX409*$E409*$F409*$G409*$L409*$BY$13)</f>
        <v>0</v>
      </c>
      <c r="BZ409" s="115">
        <v>0</v>
      </c>
      <c r="CA409" s="116">
        <f>(BZ409*$E409*$F409*$G409*$L409*$CA$13)</f>
        <v>0</v>
      </c>
      <c r="CB409" s="115">
        <v>0</v>
      </c>
      <c r="CC409" s="116">
        <f>(CB409*$E409*$F409*$G409*$L409*$CC$13)</f>
        <v>0</v>
      </c>
      <c r="CD409" s="115"/>
      <c r="CE409" s="116">
        <f>(CD409*$E409*$F409*$G409*$M409*$CE$13)</f>
        <v>0</v>
      </c>
      <c r="CF409" s="115">
        <v>0</v>
      </c>
      <c r="CG409" s="116">
        <f>(CF409*$E409*$F409*$G409*$L409*$CG$13)</f>
        <v>0</v>
      </c>
      <c r="CH409" s="115"/>
      <c r="CI409" s="116">
        <f>(CH409*$E409*$F409*$G409*$L409*$CI$13)</f>
        <v>0</v>
      </c>
      <c r="CJ409" s="115"/>
      <c r="CK409" s="116">
        <f>(CJ409*$E409*$F409*$G409*$L409*$CK$13)</f>
        <v>0</v>
      </c>
      <c r="CL409" s="115"/>
      <c r="CM409" s="116">
        <f>(CL409*$E409*$F409*$G409*$L409*$CM$13)</f>
        <v>0</v>
      </c>
      <c r="CN409" s="115"/>
      <c r="CO409" s="116">
        <f>(CN409*$E409*$F409*$G409*$L409*$CO$13)</f>
        <v>0</v>
      </c>
      <c r="CP409" s="115"/>
      <c r="CQ409" s="116">
        <f>(CP409*$E409*$F409*$G409*$L409*$CQ$13)</f>
        <v>0</v>
      </c>
      <c r="CR409" s="115">
        <v>1</v>
      </c>
      <c r="CS409" s="116">
        <f>(CR409*$E409*$F409*$G409*$M409*$CS$13)</f>
        <v>51754.735199999996</v>
      </c>
      <c r="CT409" s="115"/>
      <c r="CU409" s="116">
        <f>(CT409*$E409*$F409*$G409*$M409*$CU$13)</f>
        <v>0</v>
      </c>
      <c r="CV409" s="115">
        <v>0</v>
      </c>
      <c r="CW409" s="116">
        <f>(CV409*$E409*$F409*$G409*$M409*$CW$13)</f>
        <v>0</v>
      </c>
      <c r="CX409" s="123">
        <v>0</v>
      </c>
      <c r="CY409" s="115">
        <f>(CX409*$E409*$F409*$G409*$M409*$CY$13)</f>
        <v>0</v>
      </c>
      <c r="CZ409" s="115">
        <v>0</v>
      </c>
      <c r="DA409" s="124">
        <f>(CZ409*$E409*$F409*$G409*$M409*$DA$13)</f>
        <v>0</v>
      </c>
      <c r="DB409" s="115">
        <v>0</v>
      </c>
      <c r="DC409" s="116">
        <f>(DB409*$E409*$F409*$G409*$M409*$DC$13)</f>
        <v>0</v>
      </c>
      <c r="DD409" s="125"/>
      <c r="DE409" s="115">
        <f>(DD409*$E409*$F409*$G409*$M409*$DE$13)</f>
        <v>0</v>
      </c>
      <c r="DF409" s="115"/>
      <c r="DG409" s="116">
        <f>(DF409*$E409*$F409*$G409*$M409*$DG$13)</f>
        <v>0</v>
      </c>
      <c r="DH409" s="115"/>
      <c r="DI409" s="116">
        <f>(DH409*$E409*$F409*$G409*$N409*$DI$13)</f>
        <v>0</v>
      </c>
      <c r="DJ409" s="115"/>
      <c r="DK409" s="124">
        <f>(DJ409*$E409*$F409*$G409*$O409*$DK$13)</f>
        <v>0</v>
      </c>
      <c r="DL409" s="124"/>
      <c r="DM409" s="124"/>
      <c r="DN409" s="116">
        <f t="shared" si="1592"/>
        <v>215</v>
      </c>
      <c r="DO409" s="116">
        <f t="shared" si="1592"/>
        <v>11153145.435599998</v>
      </c>
    </row>
    <row r="410" spans="1:119" s="37" customFormat="1" ht="15.75" customHeight="1" x14ac:dyDescent="0.25">
      <c r="A410" s="89"/>
      <c r="B410" s="109">
        <v>346</v>
      </c>
      <c r="C410" s="110" t="s">
        <v>902</v>
      </c>
      <c r="D410" s="152" t="s">
        <v>903</v>
      </c>
      <c r="E410" s="93">
        <v>24257</v>
      </c>
      <c r="F410" s="112">
        <v>1.63</v>
      </c>
      <c r="G410" s="131">
        <v>1</v>
      </c>
      <c r="H410" s="101"/>
      <c r="I410" s="101"/>
      <c r="J410" s="101"/>
      <c r="K410" s="65"/>
      <c r="L410" s="113">
        <v>1.4</v>
      </c>
      <c r="M410" s="113">
        <v>1.68</v>
      </c>
      <c r="N410" s="113">
        <v>2.23</v>
      </c>
      <c r="O410" s="114">
        <v>2.57</v>
      </c>
      <c r="P410" s="115"/>
      <c r="Q410" s="116">
        <f>(P410*$E410*$F410*$G410*$L410*$Q$13)</f>
        <v>0</v>
      </c>
      <c r="R410" s="115">
        <v>0</v>
      </c>
      <c r="S410" s="115">
        <f>(R410*$E410*$F410*$G410*$L410*$S$13)</f>
        <v>0</v>
      </c>
      <c r="T410" s="115"/>
      <c r="U410" s="116">
        <f>(T410*$E410*$F410*$G410*$L410*$U$13)</f>
        <v>0</v>
      </c>
      <c r="V410" s="115"/>
      <c r="W410" s="116">
        <f>(V410*$E410*$F410*$G410*$L410*$W$13)</f>
        <v>0</v>
      </c>
      <c r="X410" s="115"/>
      <c r="Y410" s="116">
        <f>(X410*$E410*$F410*$G410*$L410*$Y$13)</f>
        <v>0</v>
      </c>
      <c r="Z410" s="116"/>
      <c r="AA410" s="116"/>
      <c r="AB410" s="115"/>
      <c r="AC410" s="116">
        <f>(AB410*$E410*$F410*$G410*$L410*$AC$13)</f>
        <v>0</v>
      </c>
      <c r="AD410" s="115"/>
      <c r="AE410" s="116"/>
      <c r="AF410" s="115"/>
      <c r="AG410" s="116">
        <f>(AF410*$E410*$F410*$G410*$L410*$AG$13)</f>
        <v>0</v>
      </c>
      <c r="AH410" s="115"/>
      <c r="AI410" s="116"/>
      <c r="AJ410" s="115">
        <v>1</v>
      </c>
      <c r="AK410" s="116">
        <f>(AJ410*$E410*$F410*$G410*$L410*$AK$13)</f>
        <v>60889.921399999999</v>
      </c>
      <c r="AL410" s="115"/>
      <c r="AM410" s="116">
        <f>(AL410*$E410*$F410*$G410*$L410*$AM$13)</f>
        <v>0</v>
      </c>
      <c r="AN410" s="115">
        <v>0</v>
      </c>
      <c r="AO410" s="115">
        <f>(AN410*$E410*$F410*$G410*$L410*$AO$13)</f>
        <v>0</v>
      </c>
      <c r="AP410" s="115">
        <v>10</v>
      </c>
      <c r="AQ410" s="116">
        <f>(AP410*$E410*$F410*$G410*$M410*$AQ$13)</f>
        <v>730679.05680000002</v>
      </c>
      <c r="AR410" s="123">
        <v>4</v>
      </c>
      <c r="AS410" s="116">
        <f>(AR410*$E410*$F410*$G410*$M410*$AS$13)</f>
        <v>371982.06527999998</v>
      </c>
      <c r="AT410" s="115">
        <v>0</v>
      </c>
      <c r="AU410" s="122">
        <f>(AT410*$E410*$F410*$G410*$M410*$AU$13)</f>
        <v>0</v>
      </c>
      <c r="AV410" s="115"/>
      <c r="AW410" s="116">
        <f>(AV410*$E410*$F410*$G410*$L410*$AW$13)</f>
        <v>0</v>
      </c>
      <c r="AX410" s="115"/>
      <c r="AY410" s="115">
        <f>(AX410*$E410*$F410*$G410*$L410*$AY$13)</f>
        <v>0</v>
      </c>
      <c r="AZ410" s="115"/>
      <c r="BA410" s="116">
        <f>(AZ410*$E410*$F410*$G410*$L410*$BA$13)</f>
        <v>0</v>
      </c>
      <c r="BB410" s="115">
        <v>0</v>
      </c>
      <c r="BC410" s="116">
        <f>(BB410*$E410*$F410*$G410*$L410*$BC$13)</f>
        <v>0</v>
      </c>
      <c r="BD410" s="115">
        <v>0</v>
      </c>
      <c r="BE410" s="116">
        <f>(BD410*$E410*$F410*$G410*$L410*$BE$13)</f>
        <v>0</v>
      </c>
      <c r="BF410" s="115">
        <v>0</v>
      </c>
      <c r="BG410" s="116">
        <f>(BF410*$E410*$F410*$G410*$L410*$BG$13)</f>
        <v>0</v>
      </c>
      <c r="BH410" s="115"/>
      <c r="BI410" s="116">
        <f>(BH410*$E410*$F410*$G410*$L410*$BI$13)</f>
        <v>0</v>
      </c>
      <c r="BJ410" s="115"/>
      <c r="BK410" s="116">
        <f>(BJ410*$E410*$F410*$G410*$M410*$BK$13)</f>
        <v>0</v>
      </c>
      <c r="BL410" s="115">
        <v>0</v>
      </c>
      <c r="BM410" s="116">
        <f>(BL410*$E410*$F410*$G410*$M410*$BM$13)</f>
        <v>0</v>
      </c>
      <c r="BN410" s="115">
        <v>0</v>
      </c>
      <c r="BO410" s="116">
        <f>(BN410*$E410*$F410*$G410*$M410*$BO$13)</f>
        <v>0</v>
      </c>
      <c r="BP410" s="115">
        <v>1</v>
      </c>
      <c r="BQ410" s="116">
        <f>(BP410*$E410*$F410*$G410*$M410*$BQ$13)</f>
        <v>66425.368799999997</v>
      </c>
      <c r="BR410" s="115"/>
      <c r="BS410" s="116">
        <f>(BR410*$E410*$F410*$G410*$M410*$BS$13)</f>
        <v>0</v>
      </c>
      <c r="BT410" s="115">
        <v>0</v>
      </c>
      <c r="BU410" s="116">
        <f>(BT410*$E410*$F410*$G410*$M410*$BU$13)</f>
        <v>0</v>
      </c>
      <c r="BV410" s="115">
        <v>0</v>
      </c>
      <c r="BW410" s="124">
        <f>(BV410*$E410*$F410*$G410*$M410*$BW$13)</f>
        <v>0</v>
      </c>
      <c r="BX410" s="115">
        <v>0</v>
      </c>
      <c r="BY410" s="116">
        <f>(BX410*$E410*$F410*$G410*$L410*$BY$13)</f>
        <v>0</v>
      </c>
      <c r="BZ410" s="115">
        <v>0</v>
      </c>
      <c r="CA410" s="116">
        <f>(BZ410*$E410*$F410*$G410*$L410*$CA$13)</f>
        <v>0</v>
      </c>
      <c r="CB410" s="115">
        <v>0</v>
      </c>
      <c r="CC410" s="116">
        <f>(CB410*$E410*$F410*$G410*$L410*$CC$13)</f>
        <v>0</v>
      </c>
      <c r="CD410" s="115"/>
      <c r="CE410" s="116">
        <f>(CD410*$E410*$F410*$G410*$M410*$CE$13)</f>
        <v>0</v>
      </c>
      <c r="CF410" s="115">
        <v>0</v>
      </c>
      <c r="CG410" s="116">
        <f>(CF410*$E410*$F410*$G410*$L410*$CG$13)</f>
        <v>0</v>
      </c>
      <c r="CH410" s="115"/>
      <c r="CI410" s="116">
        <f>(CH410*$E410*$F410*$G410*$L410*$CI$13)</f>
        <v>0</v>
      </c>
      <c r="CJ410" s="115"/>
      <c r="CK410" s="116">
        <f>(CJ410*$E410*$F410*$G410*$L410*$CK$13)</f>
        <v>0</v>
      </c>
      <c r="CL410" s="115"/>
      <c r="CM410" s="116">
        <f>(CL410*$E410*$F410*$G410*$L410*$CM$13)</f>
        <v>0</v>
      </c>
      <c r="CN410" s="115"/>
      <c r="CO410" s="116">
        <f>(CN410*$E410*$F410*$G410*$L410*$CO$13)</f>
        <v>0</v>
      </c>
      <c r="CP410" s="115"/>
      <c r="CQ410" s="116">
        <f>(CP410*$E410*$F410*$G410*$L410*$CQ$13)</f>
        <v>0</v>
      </c>
      <c r="CR410" s="115"/>
      <c r="CS410" s="116">
        <f>(CR410*$E410*$F410*$G410*$M410*$CS$13)</f>
        <v>0</v>
      </c>
      <c r="CT410" s="115"/>
      <c r="CU410" s="116">
        <f>(CT410*$E410*$F410*$G410*$M410*$CU$13)</f>
        <v>0</v>
      </c>
      <c r="CV410" s="115">
        <v>0</v>
      </c>
      <c r="CW410" s="116">
        <f>(CV410*$E410*$F410*$G410*$M410*$CW$13)</f>
        <v>0</v>
      </c>
      <c r="CX410" s="123">
        <v>0</v>
      </c>
      <c r="CY410" s="115">
        <f>(CX410*$E410*$F410*$G410*$M410*$CY$13)</f>
        <v>0</v>
      </c>
      <c r="CZ410" s="115">
        <v>0</v>
      </c>
      <c r="DA410" s="124">
        <f>(CZ410*$E410*$F410*$G410*$M410*$DA$13)</f>
        <v>0</v>
      </c>
      <c r="DB410" s="115">
        <v>0</v>
      </c>
      <c r="DC410" s="116">
        <f>(DB410*$E410*$F410*$G410*$M410*$DC$13)</f>
        <v>0</v>
      </c>
      <c r="DD410" s="125"/>
      <c r="DE410" s="115">
        <f>(DD410*$E410*$F410*$G410*$M410*$DE$13)</f>
        <v>0</v>
      </c>
      <c r="DF410" s="115"/>
      <c r="DG410" s="116">
        <f>(DF410*$E410*$F410*$G410*$M410*$DG$13)</f>
        <v>0</v>
      </c>
      <c r="DH410" s="115"/>
      <c r="DI410" s="116">
        <f>(DH410*$E410*$F410*$G410*$N410*$DI$13)</f>
        <v>0</v>
      </c>
      <c r="DJ410" s="115"/>
      <c r="DK410" s="124">
        <f>(DJ410*$E410*$F410*$G410*$O410*$DK$13)</f>
        <v>0</v>
      </c>
      <c r="DL410" s="124"/>
      <c r="DM410" s="124"/>
      <c r="DN410" s="116">
        <f t="shared" si="1592"/>
        <v>16</v>
      </c>
      <c r="DO410" s="116">
        <f t="shared" si="1592"/>
        <v>1229976.41228</v>
      </c>
    </row>
    <row r="411" spans="1:119" s="37" customFormat="1" ht="15.75" customHeight="1" x14ac:dyDescent="0.25">
      <c r="A411" s="89"/>
      <c r="B411" s="109">
        <v>347</v>
      </c>
      <c r="C411" s="110" t="s">
        <v>904</v>
      </c>
      <c r="D411" s="152" t="s">
        <v>905</v>
      </c>
      <c r="E411" s="93">
        <v>24257</v>
      </c>
      <c r="F411" s="131">
        <v>1.9</v>
      </c>
      <c r="G411" s="131">
        <v>1</v>
      </c>
      <c r="H411" s="101"/>
      <c r="I411" s="101"/>
      <c r="J411" s="101"/>
      <c r="K411" s="65"/>
      <c r="L411" s="113">
        <v>1.4</v>
      </c>
      <c r="M411" s="113">
        <v>1.68</v>
      </c>
      <c r="N411" s="113">
        <v>2.23</v>
      </c>
      <c r="O411" s="114">
        <v>2.57</v>
      </c>
      <c r="P411" s="115">
        <v>14</v>
      </c>
      <c r="Q411" s="116">
        <f>(P411*$E411*$F411*$G411*$L411*$Q$13)</f>
        <v>993663.74800000002</v>
      </c>
      <c r="R411" s="115"/>
      <c r="S411" s="115">
        <f>(R411*$E411*$F411*$G411*$L411*$S$13)</f>
        <v>0</v>
      </c>
      <c r="T411" s="115"/>
      <c r="U411" s="116">
        <f>(T411*$E411*$F411*$G411*$L411*$U$13)</f>
        <v>0</v>
      </c>
      <c r="V411" s="115"/>
      <c r="W411" s="116">
        <f>(V411*$E411*$F411*$G411*$L411*$W$13)</f>
        <v>0</v>
      </c>
      <c r="X411" s="115">
        <v>1</v>
      </c>
      <c r="Y411" s="116">
        <f>(X411*$E411*$F411*$G411*$L411*$Y$13)</f>
        <v>90333.067999999985</v>
      </c>
      <c r="Z411" s="116"/>
      <c r="AA411" s="116"/>
      <c r="AB411" s="115"/>
      <c r="AC411" s="116">
        <f>(AB411*$E411*$F411*$G411*$L411*$AC$13)</f>
        <v>0</v>
      </c>
      <c r="AD411" s="115"/>
      <c r="AE411" s="116"/>
      <c r="AF411" s="115"/>
      <c r="AG411" s="116">
        <f>(AF411*$E411*$F411*$G411*$L411*$AG$13)</f>
        <v>0</v>
      </c>
      <c r="AH411" s="115"/>
      <c r="AI411" s="116"/>
      <c r="AJ411" s="115">
        <v>6</v>
      </c>
      <c r="AK411" s="116">
        <f>(AJ411*$E411*$F411*$G411*$L411*$AK$13)</f>
        <v>425855.89199999999</v>
      </c>
      <c r="AL411" s="115"/>
      <c r="AM411" s="116">
        <f>(AL411*$E411*$F411*$G411*$L411*$AM$13)</f>
        <v>0</v>
      </c>
      <c r="AN411" s="115">
        <v>0</v>
      </c>
      <c r="AO411" s="115">
        <f>(AN411*$E411*$F411*$G411*$L411*$AO$13)</f>
        <v>0</v>
      </c>
      <c r="AP411" s="115">
        <v>10</v>
      </c>
      <c r="AQ411" s="116">
        <f>(AP411*$E411*$F411*$G411*$M411*$AQ$13)</f>
        <v>851711.78399999999</v>
      </c>
      <c r="AR411" s="123">
        <v>0</v>
      </c>
      <c r="AS411" s="116">
        <f>(AR411*$E411*$F411*$G411*$M411*$AS$13)</f>
        <v>0</v>
      </c>
      <c r="AT411" s="115">
        <v>0</v>
      </c>
      <c r="AU411" s="122">
        <f>(AT411*$E411*$F411*$G411*$M411*$AU$13)</f>
        <v>0</v>
      </c>
      <c r="AV411" s="115"/>
      <c r="AW411" s="116">
        <f>(AV411*$E411*$F411*$G411*$L411*$AW$13)</f>
        <v>0</v>
      </c>
      <c r="AX411" s="115">
        <v>0</v>
      </c>
      <c r="AY411" s="115">
        <f>(AX411*$E411*$F411*$G411*$L411*$AY$13)</f>
        <v>0</v>
      </c>
      <c r="AZ411" s="115"/>
      <c r="BA411" s="116">
        <f>(AZ411*$E411*$F411*$G411*$L411*$BA$13)</f>
        <v>0</v>
      </c>
      <c r="BB411" s="115">
        <v>0</v>
      </c>
      <c r="BC411" s="116">
        <f>(BB411*$E411*$F411*$G411*$L411*$BC$13)</f>
        <v>0</v>
      </c>
      <c r="BD411" s="115">
        <v>0</v>
      </c>
      <c r="BE411" s="116">
        <f>(BD411*$E411*$F411*$G411*$L411*$BE$13)</f>
        <v>0</v>
      </c>
      <c r="BF411" s="115">
        <v>0</v>
      </c>
      <c r="BG411" s="116">
        <f>(BF411*$E411*$F411*$G411*$L411*$BG$13)</f>
        <v>0</v>
      </c>
      <c r="BH411" s="115"/>
      <c r="BI411" s="116">
        <f>(BH411*$E411*$F411*$G411*$L411*$BI$13)</f>
        <v>0</v>
      </c>
      <c r="BJ411" s="115"/>
      <c r="BK411" s="116">
        <f>(BJ411*$E411*$F411*$G411*$M411*$BK$13)</f>
        <v>0</v>
      </c>
      <c r="BL411" s="115">
        <v>0</v>
      </c>
      <c r="BM411" s="116">
        <f>(BL411*$E411*$F411*$G411*$M411*$BM$13)</f>
        <v>0</v>
      </c>
      <c r="BN411" s="115">
        <v>0</v>
      </c>
      <c r="BO411" s="116">
        <f>(BN411*$E411*$F411*$G411*$M411*$BO$13)</f>
        <v>0</v>
      </c>
      <c r="BP411" s="115">
        <v>0</v>
      </c>
      <c r="BQ411" s="116">
        <f>(BP411*$E411*$F411*$G411*$M411*$BQ$13)</f>
        <v>0</v>
      </c>
      <c r="BR411" s="115"/>
      <c r="BS411" s="116">
        <f>(BR411*$E411*$F411*$G411*$M411*$BS$13)</f>
        <v>0</v>
      </c>
      <c r="BT411" s="115">
        <v>0</v>
      </c>
      <c r="BU411" s="116">
        <f>(BT411*$E411*$F411*$G411*$M411*$BU$13)</f>
        <v>0</v>
      </c>
      <c r="BV411" s="115">
        <v>0</v>
      </c>
      <c r="BW411" s="124">
        <f>(BV411*$E411*$F411*$G411*$M411*$BW$13)</f>
        <v>0</v>
      </c>
      <c r="BX411" s="115">
        <v>0</v>
      </c>
      <c r="BY411" s="116">
        <f>(BX411*$E411*$F411*$G411*$L411*$BY$13)</f>
        <v>0</v>
      </c>
      <c r="BZ411" s="115">
        <v>0</v>
      </c>
      <c r="CA411" s="116">
        <f>(BZ411*$E411*$F411*$G411*$L411*$CA$13)</f>
        <v>0</v>
      </c>
      <c r="CB411" s="115">
        <v>0</v>
      </c>
      <c r="CC411" s="116">
        <f>(CB411*$E411*$F411*$G411*$L411*$CC$13)</f>
        <v>0</v>
      </c>
      <c r="CD411" s="115"/>
      <c r="CE411" s="116">
        <f>(CD411*$E411*$F411*$G411*$M411*$CE$13)</f>
        <v>0</v>
      </c>
      <c r="CF411" s="115">
        <v>0</v>
      </c>
      <c r="CG411" s="116">
        <f>(CF411*$E411*$F411*$G411*$L411*$CG$13)</f>
        <v>0</v>
      </c>
      <c r="CH411" s="115"/>
      <c r="CI411" s="116">
        <f>(CH411*$E411*$F411*$G411*$L411*$CI$13)</f>
        <v>0</v>
      </c>
      <c r="CJ411" s="115"/>
      <c r="CK411" s="116">
        <f>(CJ411*$E411*$F411*$G411*$L411*$CK$13)</f>
        <v>0</v>
      </c>
      <c r="CL411" s="115"/>
      <c r="CM411" s="116">
        <f>(CL411*$E411*$F411*$G411*$L411*$CM$13)</f>
        <v>0</v>
      </c>
      <c r="CN411" s="115"/>
      <c r="CO411" s="116">
        <f>(CN411*$E411*$F411*$G411*$L411*$CO$13)</f>
        <v>0</v>
      </c>
      <c r="CP411" s="115"/>
      <c r="CQ411" s="116">
        <f>(CP411*$E411*$F411*$G411*$L411*$CQ$13)</f>
        <v>0</v>
      </c>
      <c r="CR411" s="115"/>
      <c r="CS411" s="116">
        <f>(CR411*$E411*$F411*$G411*$M411*$CS$13)</f>
        <v>0</v>
      </c>
      <c r="CT411" s="115"/>
      <c r="CU411" s="116">
        <f>(CT411*$E411*$F411*$G411*$M411*$CU$13)</f>
        <v>0</v>
      </c>
      <c r="CV411" s="115">
        <v>0</v>
      </c>
      <c r="CW411" s="116">
        <f>(CV411*$E411*$F411*$G411*$M411*$CW$13)</f>
        <v>0</v>
      </c>
      <c r="CX411" s="123">
        <v>0</v>
      </c>
      <c r="CY411" s="115">
        <f>(CX411*$E411*$F411*$G411*$M411*$CY$13)</f>
        <v>0</v>
      </c>
      <c r="CZ411" s="115">
        <v>0</v>
      </c>
      <c r="DA411" s="124">
        <f>(CZ411*$E411*$F411*$G411*$M411*$DA$13)</f>
        <v>0</v>
      </c>
      <c r="DB411" s="115">
        <v>0</v>
      </c>
      <c r="DC411" s="116">
        <f>(DB411*$E411*$F411*$G411*$M411*$DC$13)</f>
        <v>0</v>
      </c>
      <c r="DD411" s="125"/>
      <c r="DE411" s="115">
        <f>(DD411*$E411*$F411*$G411*$M411*$DE$13)</f>
        <v>0</v>
      </c>
      <c r="DF411" s="115"/>
      <c r="DG411" s="116">
        <f>(DF411*$E411*$F411*$G411*$M411*$DG$13)</f>
        <v>0</v>
      </c>
      <c r="DH411" s="115"/>
      <c r="DI411" s="116">
        <f>(DH411*$E411*$F411*$G411*$N411*$DI$13)</f>
        <v>0</v>
      </c>
      <c r="DJ411" s="115"/>
      <c r="DK411" s="124">
        <f>(DJ411*$E411*$F411*$G411*$O411*$DK$13)</f>
        <v>0</v>
      </c>
      <c r="DL411" s="124"/>
      <c r="DM411" s="124"/>
      <c r="DN411" s="116">
        <f t="shared" si="1592"/>
        <v>31</v>
      </c>
      <c r="DO411" s="116">
        <f t="shared" si="1592"/>
        <v>2361564.4920000001</v>
      </c>
    </row>
    <row r="412" spans="1:119" s="37" customFormat="1" ht="15.75" customHeight="1" x14ac:dyDescent="0.25">
      <c r="A412" s="102">
        <v>35</v>
      </c>
      <c r="B412" s="134"/>
      <c r="C412" s="135"/>
      <c r="D412" s="153" t="s">
        <v>906</v>
      </c>
      <c r="E412" s="103">
        <v>24257</v>
      </c>
      <c r="F412" s="136">
        <v>1.4</v>
      </c>
      <c r="G412" s="104"/>
      <c r="H412" s="101"/>
      <c r="I412" s="101"/>
      <c r="J412" s="101"/>
      <c r="K412" s="105"/>
      <c r="L412" s="106">
        <v>1.4</v>
      </c>
      <c r="M412" s="106">
        <v>1.68</v>
      </c>
      <c r="N412" s="106">
        <v>2.23</v>
      </c>
      <c r="O412" s="107">
        <v>2.57</v>
      </c>
      <c r="P412" s="100">
        <f>SUM(P413:P421)</f>
        <v>598</v>
      </c>
      <c r="Q412" s="100">
        <f t="shared" ref="Q412:CB412" si="1593">SUM(Q413:Q421)</f>
        <v>33051273.470600005</v>
      </c>
      <c r="R412" s="100">
        <f t="shared" si="1593"/>
        <v>16</v>
      </c>
      <c r="S412" s="100">
        <f t="shared" si="1593"/>
        <v>890561.79520000005</v>
      </c>
      <c r="T412" s="100">
        <f t="shared" si="1593"/>
        <v>178</v>
      </c>
      <c r="U412" s="100">
        <f t="shared" si="1593"/>
        <v>10927699.90732</v>
      </c>
      <c r="V412" s="100">
        <f t="shared" si="1593"/>
        <v>0</v>
      </c>
      <c r="W412" s="100">
        <f t="shared" si="1593"/>
        <v>0</v>
      </c>
      <c r="X412" s="100">
        <f t="shared" si="1593"/>
        <v>2</v>
      </c>
      <c r="Y412" s="100">
        <f t="shared" si="1593"/>
        <v>137876.788</v>
      </c>
      <c r="Z412" s="100"/>
      <c r="AA412" s="100"/>
      <c r="AB412" s="100">
        <f t="shared" si="1593"/>
        <v>0</v>
      </c>
      <c r="AC412" s="100">
        <f t="shared" si="1593"/>
        <v>0</v>
      </c>
      <c r="AD412" s="100">
        <f t="shared" si="1593"/>
        <v>0</v>
      </c>
      <c r="AE412" s="100">
        <f t="shared" si="1593"/>
        <v>0</v>
      </c>
      <c r="AF412" s="100">
        <f t="shared" si="1593"/>
        <v>154</v>
      </c>
      <c r="AG412" s="100">
        <f t="shared" si="1593"/>
        <v>8562691.8915999997</v>
      </c>
      <c r="AH412" s="100">
        <f t="shared" si="1593"/>
        <v>0</v>
      </c>
      <c r="AI412" s="100">
        <f t="shared" si="1593"/>
        <v>0</v>
      </c>
      <c r="AJ412" s="100">
        <f t="shared" si="1593"/>
        <v>1</v>
      </c>
      <c r="AK412" s="100">
        <f t="shared" si="1593"/>
        <v>28390.392799999998</v>
      </c>
      <c r="AL412" s="100">
        <f t="shared" si="1593"/>
        <v>162</v>
      </c>
      <c r="AM412" s="100">
        <f t="shared" si="1593"/>
        <v>8849584.2819999997</v>
      </c>
      <c r="AN412" s="100">
        <f t="shared" si="1593"/>
        <v>72</v>
      </c>
      <c r="AO412" s="100">
        <f t="shared" si="1593"/>
        <v>3753882.3322000001</v>
      </c>
      <c r="AP412" s="100">
        <f t="shared" si="1593"/>
        <v>258</v>
      </c>
      <c r="AQ412" s="100">
        <f t="shared" si="1593"/>
        <v>17105062.238880001</v>
      </c>
      <c r="AR412" s="100">
        <f t="shared" si="1593"/>
        <v>1</v>
      </c>
      <c r="AS412" s="100">
        <f t="shared" si="1593"/>
        <v>157464.80063999997</v>
      </c>
      <c r="AT412" s="100">
        <f t="shared" si="1593"/>
        <v>73</v>
      </c>
      <c r="AU412" s="100">
        <f t="shared" si="1593"/>
        <v>4570106.1251999997</v>
      </c>
      <c r="AV412" s="100">
        <f t="shared" si="1593"/>
        <v>0</v>
      </c>
      <c r="AW412" s="100">
        <f t="shared" si="1593"/>
        <v>0</v>
      </c>
      <c r="AX412" s="100">
        <f t="shared" si="1593"/>
        <v>0</v>
      </c>
      <c r="AY412" s="100">
        <f t="shared" si="1593"/>
        <v>0</v>
      </c>
      <c r="AZ412" s="100">
        <f t="shared" si="1593"/>
        <v>0</v>
      </c>
      <c r="BA412" s="100">
        <f t="shared" si="1593"/>
        <v>0</v>
      </c>
      <c r="BB412" s="100">
        <f t="shared" si="1593"/>
        <v>0</v>
      </c>
      <c r="BC412" s="100">
        <f t="shared" si="1593"/>
        <v>0</v>
      </c>
      <c r="BD412" s="100">
        <f t="shared" si="1593"/>
        <v>0</v>
      </c>
      <c r="BE412" s="100">
        <f t="shared" si="1593"/>
        <v>0</v>
      </c>
      <c r="BF412" s="100">
        <f t="shared" si="1593"/>
        <v>0</v>
      </c>
      <c r="BG412" s="100">
        <f t="shared" si="1593"/>
        <v>0</v>
      </c>
      <c r="BH412" s="100">
        <f t="shared" si="1593"/>
        <v>35</v>
      </c>
      <c r="BI412" s="100">
        <f t="shared" si="1593"/>
        <v>2086897.6295999999</v>
      </c>
      <c r="BJ412" s="100">
        <f t="shared" si="1593"/>
        <v>16</v>
      </c>
      <c r="BK412" s="100">
        <f t="shared" si="1593"/>
        <v>905504.10720000009</v>
      </c>
      <c r="BL412" s="100">
        <f t="shared" si="1593"/>
        <v>4</v>
      </c>
      <c r="BM412" s="100">
        <f t="shared" si="1593"/>
        <v>264886.44</v>
      </c>
      <c r="BN412" s="100">
        <f t="shared" si="1593"/>
        <v>0</v>
      </c>
      <c r="BO412" s="100">
        <f t="shared" si="1593"/>
        <v>0</v>
      </c>
      <c r="BP412" s="100">
        <f t="shared" si="1593"/>
        <v>60</v>
      </c>
      <c r="BQ412" s="100">
        <f t="shared" si="1593"/>
        <v>3643207.3439999996</v>
      </c>
      <c r="BR412" s="100">
        <f t="shared" si="1593"/>
        <v>32</v>
      </c>
      <c r="BS412" s="100">
        <f t="shared" si="1593"/>
        <v>1661816.02104</v>
      </c>
      <c r="BT412" s="100">
        <f t="shared" si="1593"/>
        <v>67</v>
      </c>
      <c r="BU412" s="100">
        <f t="shared" si="1593"/>
        <v>4766977.8777599987</v>
      </c>
      <c r="BV412" s="100">
        <f t="shared" si="1593"/>
        <v>88</v>
      </c>
      <c r="BW412" s="100">
        <f t="shared" si="1593"/>
        <v>5617874.6265599998</v>
      </c>
      <c r="BX412" s="100">
        <f t="shared" si="1593"/>
        <v>0</v>
      </c>
      <c r="BY412" s="100">
        <f t="shared" si="1593"/>
        <v>0</v>
      </c>
      <c r="BZ412" s="100">
        <f t="shared" si="1593"/>
        <v>240</v>
      </c>
      <c r="CA412" s="100">
        <f t="shared" si="1593"/>
        <v>9284609.3199999984</v>
      </c>
      <c r="CB412" s="100">
        <f t="shared" si="1593"/>
        <v>0</v>
      </c>
      <c r="CC412" s="100">
        <f t="shared" ref="CC412:DO412" si="1594">SUM(CC413:CC421)</f>
        <v>0</v>
      </c>
      <c r="CD412" s="100">
        <f t="shared" si="1594"/>
        <v>118</v>
      </c>
      <c r="CE412" s="100">
        <f t="shared" si="1594"/>
        <v>6830810.0112000005</v>
      </c>
      <c r="CF412" s="100">
        <f t="shared" si="1594"/>
        <v>0</v>
      </c>
      <c r="CG412" s="100">
        <f t="shared" si="1594"/>
        <v>0</v>
      </c>
      <c r="CH412" s="100">
        <f t="shared" si="1594"/>
        <v>0</v>
      </c>
      <c r="CI412" s="100">
        <f t="shared" si="1594"/>
        <v>0</v>
      </c>
      <c r="CJ412" s="100">
        <f t="shared" si="1594"/>
        <v>75</v>
      </c>
      <c r="CK412" s="100">
        <f t="shared" si="1594"/>
        <v>3036006.12</v>
      </c>
      <c r="CL412" s="100">
        <f t="shared" si="1594"/>
        <v>0</v>
      </c>
      <c r="CM412" s="100">
        <f t="shared" si="1594"/>
        <v>0</v>
      </c>
      <c r="CN412" s="100">
        <f t="shared" si="1594"/>
        <v>76</v>
      </c>
      <c r="CO412" s="100">
        <f t="shared" si="1594"/>
        <v>3257491.9356</v>
      </c>
      <c r="CP412" s="100">
        <f t="shared" si="1594"/>
        <v>29</v>
      </c>
      <c r="CQ412" s="100">
        <f t="shared" si="1594"/>
        <v>1232061.544</v>
      </c>
      <c r="CR412" s="100">
        <f t="shared" si="1594"/>
        <v>307</v>
      </c>
      <c r="CS412" s="100">
        <f t="shared" si="1594"/>
        <v>17654477.4672</v>
      </c>
      <c r="CT412" s="100">
        <f t="shared" si="1594"/>
        <v>30</v>
      </c>
      <c r="CU412" s="100">
        <f t="shared" si="1594"/>
        <v>1247003.8560000001</v>
      </c>
      <c r="CV412" s="100">
        <f t="shared" si="1594"/>
        <v>0</v>
      </c>
      <c r="CW412" s="100">
        <f t="shared" si="1594"/>
        <v>0</v>
      </c>
      <c r="CX412" s="100">
        <f t="shared" si="1594"/>
        <v>0</v>
      </c>
      <c r="CY412" s="100">
        <f t="shared" si="1594"/>
        <v>0</v>
      </c>
      <c r="CZ412" s="100">
        <f t="shared" si="1594"/>
        <v>0</v>
      </c>
      <c r="DA412" s="100">
        <f t="shared" si="1594"/>
        <v>0</v>
      </c>
      <c r="DB412" s="100">
        <f t="shared" si="1594"/>
        <v>1</v>
      </c>
      <c r="DC412" s="100">
        <f t="shared" si="1594"/>
        <v>60720.1224</v>
      </c>
      <c r="DD412" s="100">
        <f t="shared" si="1594"/>
        <v>0</v>
      </c>
      <c r="DE412" s="100">
        <f t="shared" si="1594"/>
        <v>0</v>
      </c>
      <c r="DF412" s="100">
        <f t="shared" si="1594"/>
        <v>80</v>
      </c>
      <c r="DG412" s="100">
        <f t="shared" si="1594"/>
        <v>4667706.5904000001</v>
      </c>
      <c r="DH412" s="100">
        <f t="shared" si="1594"/>
        <v>5</v>
      </c>
      <c r="DI412" s="100">
        <f t="shared" si="1594"/>
        <v>232816.74544</v>
      </c>
      <c r="DJ412" s="100">
        <f t="shared" si="1594"/>
        <v>22</v>
      </c>
      <c r="DK412" s="100">
        <f t="shared" si="1594"/>
        <v>1453281.50288</v>
      </c>
      <c r="DL412" s="100">
        <f t="shared" si="1594"/>
        <v>0</v>
      </c>
      <c r="DM412" s="100">
        <f t="shared" si="1594"/>
        <v>0</v>
      </c>
      <c r="DN412" s="100">
        <f t="shared" si="1594"/>
        <v>2800</v>
      </c>
      <c r="DO412" s="100">
        <f t="shared" si="1594"/>
        <v>155938743.28572002</v>
      </c>
    </row>
    <row r="413" spans="1:119" s="37" customFormat="1" ht="15.75" customHeight="1" x14ac:dyDescent="0.25">
      <c r="A413" s="89"/>
      <c r="B413" s="109">
        <v>348</v>
      </c>
      <c r="C413" s="110" t="s">
        <v>907</v>
      </c>
      <c r="D413" s="152" t="s">
        <v>908</v>
      </c>
      <c r="E413" s="93">
        <v>24257</v>
      </c>
      <c r="F413" s="112">
        <v>1.02</v>
      </c>
      <c r="G413" s="131">
        <v>1</v>
      </c>
      <c r="H413" s="101"/>
      <c r="I413" s="101"/>
      <c r="J413" s="101"/>
      <c r="K413" s="65"/>
      <c r="L413" s="113">
        <v>1.4</v>
      </c>
      <c r="M413" s="113">
        <v>1.68</v>
      </c>
      <c r="N413" s="113">
        <v>2.23</v>
      </c>
      <c r="O413" s="114">
        <v>2.57</v>
      </c>
      <c r="P413" s="115">
        <v>12</v>
      </c>
      <c r="Q413" s="116">
        <f t="shared" ref="Q413:Q421" si="1595">(P413*$E413*$F413*$G413*$L413*$Q$13)</f>
        <v>457234.74720000004</v>
      </c>
      <c r="R413" s="115">
        <v>0</v>
      </c>
      <c r="S413" s="115">
        <f t="shared" ref="S413:S421" si="1596">(R413*$E413*$F413*$G413*$L413*$S$13)</f>
        <v>0</v>
      </c>
      <c r="T413" s="115">
        <v>0</v>
      </c>
      <c r="U413" s="116">
        <f t="shared" ref="U413:U421" si="1597">(T413*$E413*$F413*$G413*$L413*$U$13)</f>
        <v>0</v>
      </c>
      <c r="V413" s="115"/>
      <c r="W413" s="116">
        <f t="shared" ref="W413:W421" si="1598">(V413*$E413*$F413*$G413*$L413*$W$13)</f>
        <v>0</v>
      </c>
      <c r="X413" s="115">
        <v>0</v>
      </c>
      <c r="Y413" s="116">
        <f t="shared" ref="Y413:Y421" si="1599">(X413*$E413*$F413*$G413*$L413*$Y$13)</f>
        <v>0</v>
      </c>
      <c r="Z413" s="116"/>
      <c r="AA413" s="116"/>
      <c r="AB413" s="115"/>
      <c r="AC413" s="116">
        <f t="shared" ref="AC413:AC421" si="1600">(AB413*$E413*$F413*$G413*$L413*$AC$13)</f>
        <v>0</v>
      </c>
      <c r="AD413" s="115"/>
      <c r="AE413" s="116"/>
      <c r="AF413" s="115"/>
      <c r="AG413" s="116">
        <f t="shared" ref="AG413:AG421" si="1601">(AF413*$E413*$F413*$G413*$L413*$AG$13)</f>
        <v>0</v>
      </c>
      <c r="AH413" s="115"/>
      <c r="AI413" s="116"/>
      <c r="AJ413" s="117"/>
      <c r="AK413" s="116">
        <f t="shared" ref="AK413:AK421" si="1602">(AJ413*$E413*$F413*$G413*$L413*$AK$13)</f>
        <v>0</v>
      </c>
      <c r="AL413" s="115">
        <v>5</v>
      </c>
      <c r="AM413" s="116">
        <f t="shared" ref="AM413:AM421" si="1603">(AL413*$E413*$F413*$G413*$L413*$AM$13)</f>
        <v>190514.478</v>
      </c>
      <c r="AN413" s="115">
        <v>12</v>
      </c>
      <c r="AO413" s="115">
        <f t="shared" ref="AO413:AO421" si="1604">(AN413*$E413*$F413*$G413*$L413*$AO$13)</f>
        <v>457234.74720000004</v>
      </c>
      <c r="AP413" s="115">
        <v>4</v>
      </c>
      <c r="AQ413" s="116">
        <f t="shared" ref="AQ413:AQ421" si="1605">(AP413*$E413*$F413*$G413*$M413*$AQ$13)</f>
        <v>182893.89888000002</v>
      </c>
      <c r="AR413" s="123">
        <v>0</v>
      </c>
      <c r="AS413" s="116">
        <f t="shared" ref="AS413:AS421" si="1606">(AR413*$E413*$F413*$G413*$M413*$AS$13)</f>
        <v>0</v>
      </c>
      <c r="AT413" s="115">
        <v>14</v>
      </c>
      <c r="AU413" s="122">
        <f t="shared" ref="AU413:AU421" si="1607">(AT413*$E413*$F413*$G413*$M413*$AU$13)</f>
        <v>640128.64608000009</v>
      </c>
      <c r="AV413" s="115"/>
      <c r="AW413" s="116">
        <f t="shared" ref="AW413:AW421" si="1608">(AV413*$E413*$F413*$G413*$L413*$AW$13)</f>
        <v>0</v>
      </c>
      <c r="AX413" s="115"/>
      <c r="AY413" s="115">
        <f t="shared" ref="AY413:AY421" si="1609">(AX413*$E413*$F413*$G413*$L413*$AY$13)</f>
        <v>0</v>
      </c>
      <c r="AZ413" s="115"/>
      <c r="BA413" s="116">
        <f t="shared" ref="BA413:BA421" si="1610">(AZ413*$E413*$F413*$G413*$L413*$BA$13)</f>
        <v>0</v>
      </c>
      <c r="BB413" s="115">
        <v>0</v>
      </c>
      <c r="BC413" s="116">
        <f t="shared" ref="BC413:BC421" si="1611">(BB413*$E413*$F413*$G413*$L413*$BC$13)</f>
        <v>0</v>
      </c>
      <c r="BD413" s="115">
        <v>0</v>
      </c>
      <c r="BE413" s="116">
        <f t="shared" ref="BE413:BE421" si="1612">(BD413*$E413*$F413*$G413*$L413*$BE$13)</f>
        <v>0</v>
      </c>
      <c r="BF413" s="115">
        <v>0</v>
      </c>
      <c r="BG413" s="116">
        <f t="shared" ref="BG413:BG421" si="1613">(BF413*$E413*$F413*$G413*$L413*$BG$13)</f>
        <v>0</v>
      </c>
      <c r="BH413" s="115">
        <v>2</v>
      </c>
      <c r="BI413" s="116">
        <f t="shared" ref="BI413:BI421" si="1614">(BH413*$E413*$F413*$G413*$L413*$BI$13)</f>
        <v>83133.590400000001</v>
      </c>
      <c r="BJ413" s="115">
        <v>5</v>
      </c>
      <c r="BK413" s="116">
        <f t="shared" ref="BK413:BK421" si="1615">(BJ413*$E413*$F413*$G413*$M413*$BK$13)</f>
        <v>228617.37360000002</v>
      </c>
      <c r="BL413" s="115"/>
      <c r="BM413" s="116">
        <f t="shared" ref="BM413:BM421" si="1616">(BL413*$E413*$F413*$G413*$M413*$BM$13)</f>
        <v>0</v>
      </c>
      <c r="BN413" s="115">
        <v>0</v>
      </c>
      <c r="BO413" s="116">
        <f t="shared" ref="BO413:BO421" si="1617">(BN413*$E413*$F413*$G413*$M413*$BO$13)</f>
        <v>0</v>
      </c>
      <c r="BP413" s="115">
        <v>0</v>
      </c>
      <c r="BQ413" s="116">
        <f t="shared" ref="BQ413:BQ421" si="1618">(BP413*$E413*$F413*$G413*$M413*$BQ$13)</f>
        <v>0</v>
      </c>
      <c r="BR413" s="115">
        <v>8</v>
      </c>
      <c r="BS413" s="116">
        <f t="shared" ref="BS413:BS421" si="1619">(BR413*$E413*$F413*$G413*$M413*$BS$13)</f>
        <v>299280.92544000002</v>
      </c>
      <c r="BT413" s="115">
        <v>4</v>
      </c>
      <c r="BU413" s="116">
        <f t="shared" ref="BU413:BU421" si="1620">(BT413*$E413*$F413*$G413*$M413*$BU$13)</f>
        <v>199520.61695999998</v>
      </c>
      <c r="BV413" s="115">
        <v>5</v>
      </c>
      <c r="BW413" s="124">
        <f t="shared" ref="BW413:BW421" si="1621">(BV413*$E413*$F413*$G413*$M413*$BW$13)</f>
        <v>249400.77119999999</v>
      </c>
      <c r="BX413" s="115">
        <v>0</v>
      </c>
      <c r="BY413" s="116">
        <f t="shared" ref="BY413:BY421" si="1622">(BX413*$E413*$F413*$G413*$L413*$BY$13)</f>
        <v>0</v>
      </c>
      <c r="BZ413" s="115">
        <v>0</v>
      </c>
      <c r="CA413" s="116">
        <f t="shared" ref="CA413:CA421" si="1623">(BZ413*$E413*$F413*$G413*$L413*$CA$13)</f>
        <v>0</v>
      </c>
      <c r="CB413" s="115">
        <v>0</v>
      </c>
      <c r="CC413" s="116">
        <f t="shared" ref="CC413:CC421" si="1624">(CB413*$E413*$F413*$G413*$L413*$CC$13)</f>
        <v>0</v>
      </c>
      <c r="CD413" s="115">
        <v>14</v>
      </c>
      <c r="CE413" s="116">
        <f t="shared" ref="CE413:CE421" si="1625">(CD413*$E413*$F413*$G413*$M413*$CE$13)</f>
        <v>581935.13280000002</v>
      </c>
      <c r="CF413" s="115"/>
      <c r="CG413" s="116">
        <f t="shared" ref="CG413:CG421" si="1626">(CF413*$E413*$F413*$G413*$L413*$CG$13)</f>
        <v>0</v>
      </c>
      <c r="CH413" s="115"/>
      <c r="CI413" s="116">
        <f t="shared" ref="CI413:CI421" si="1627">(CH413*$E413*$F413*$G413*$L413*$CI$13)</f>
        <v>0</v>
      </c>
      <c r="CJ413" s="115"/>
      <c r="CK413" s="116">
        <f t="shared" ref="CK413:CK421" si="1628">(CJ413*$E413*$F413*$G413*$L413*$CK$13)</f>
        <v>0</v>
      </c>
      <c r="CL413" s="115">
        <v>0</v>
      </c>
      <c r="CM413" s="116">
        <f t="shared" ref="CM413:CM421" si="1629">(CL413*$E413*$F413*$G413*$L413*$CM$13)</f>
        <v>0</v>
      </c>
      <c r="CN413" s="115">
        <v>4</v>
      </c>
      <c r="CO413" s="116">
        <f t="shared" ref="CO413:CO421" si="1630">(CN413*$E413*$F413*$G413*$L413*$CO$13)</f>
        <v>124700.38559999999</v>
      </c>
      <c r="CP413" s="115">
        <v>12</v>
      </c>
      <c r="CQ413" s="116">
        <f t="shared" ref="CQ413:CQ421" si="1631">(CP413*$E413*$F413*$G413*$L413*$CQ$13)</f>
        <v>415667.95199999999</v>
      </c>
      <c r="CR413" s="115">
        <v>51</v>
      </c>
      <c r="CS413" s="116">
        <f t="shared" ref="CS413:CS421" si="1632">(CR413*$E413*$F413*$G413*$M413*$CS$13)</f>
        <v>2119906.5552000003</v>
      </c>
      <c r="CT413" s="115">
        <v>30</v>
      </c>
      <c r="CU413" s="116">
        <f t="shared" ref="CU413:CU421" si="1633">(CT413*$E413*$F413*$G413*$M413*$CU$13)</f>
        <v>1247003.8560000001</v>
      </c>
      <c r="CV413" s="115"/>
      <c r="CW413" s="116">
        <f t="shared" ref="CW413:CW421" si="1634">(CV413*$E413*$F413*$G413*$M413*$CW$13)</f>
        <v>0</v>
      </c>
      <c r="CX413" s="123">
        <v>0</v>
      </c>
      <c r="CY413" s="115">
        <f t="shared" ref="CY413:CY421" si="1635">(CX413*$E413*$F413*$G413*$M413*$CY$13)</f>
        <v>0</v>
      </c>
      <c r="CZ413" s="115"/>
      <c r="DA413" s="124">
        <f t="shared" ref="DA413:DA421" si="1636">(CZ413*$E413*$F413*$G413*$M413*$DA$13)</f>
        <v>0</v>
      </c>
      <c r="DB413" s="115">
        <v>0</v>
      </c>
      <c r="DC413" s="116">
        <f t="shared" ref="DC413:DC421" si="1637">(DB413*$E413*$F413*$G413*$M413*$DC$13)</f>
        <v>0</v>
      </c>
      <c r="DD413" s="125"/>
      <c r="DE413" s="115">
        <f t="shared" ref="DE413:DE421" si="1638">(DD413*$E413*$F413*$G413*$M413*$DE$13)</f>
        <v>0</v>
      </c>
      <c r="DF413" s="115">
        <v>9</v>
      </c>
      <c r="DG413" s="116">
        <f t="shared" ref="DG413:DG421" si="1639">(DF413*$E413*$F413*$G413*$M413*$DG$13)</f>
        <v>374101.1568</v>
      </c>
      <c r="DH413" s="115">
        <v>3</v>
      </c>
      <c r="DI413" s="116">
        <f t="shared" ref="DI413:DI421" si="1640">(DH413*$E413*$F413*$G413*$N413*$DI$13)</f>
        <v>132419.93328</v>
      </c>
      <c r="DJ413" s="115">
        <v>5</v>
      </c>
      <c r="DK413" s="124">
        <f t="shared" ref="DK413:DK421" si="1641">(DJ413*$E413*$F413*$G413*$O413*$DK$13)</f>
        <v>254349.19919999997</v>
      </c>
      <c r="DL413" s="124"/>
      <c r="DM413" s="124"/>
      <c r="DN413" s="116">
        <f t="shared" ref="DN413:DO421" si="1642">SUM(P413,R413,T413,V413,X413,Z413,AB413,AD413,AF413,AH413,AJ413,AL413,AR413,AV413,AX413,CB413,AN413,BB413,BD413,BF413,CP413,BH413,BJ413,AP413,BN413,AT413,CR413,BP413,CT413,BR413,BT413,BV413,CD413,BX413,BZ413,CF413,CH413,CJ413,CL413,CN413,CV413,CX413,BL413,AZ413,CZ413,DB413,DD413,DF413,DH413,DJ413,DL413)</f>
        <v>199</v>
      </c>
      <c r="DO413" s="116">
        <f t="shared" si="1642"/>
        <v>8238043.9658400016</v>
      </c>
    </row>
    <row r="414" spans="1:119" s="37" customFormat="1" ht="15.75" customHeight="1" x14ac:dyDescent="0.25">
      <c r="A414" s="89"/>
      <c r="B414" s="109">
        <v>349</v>
      </c>
      <c r="C414" s="110" t="s">
        <v>909</v>
      </c>
      <c r="D414" s="152" t="s">
        <v>910</v>
      </c>
      <c r="E414" s="93">
        <v>24257</v>
      </c>
      <c r="F414" s="112">
        <v>1.49</v>
      </c>
      <c r="G414" s="131">
        <v>1</v>
      </c>
      <c r="H414" s="101"/>
      <c r="I414" s="101"/>
      <c r="J414" s="101"/>
      <c r="K414" s="65"/>
      <c r="L414" s="113">
        <v>1.4</v>
      </c>
      <c r="M414" s="113">
        <v>1.68</v>
      </c>
      <c r="N414" s="113">
        <v>2.23</v>
      </c>
      <c r="O414" s="114">
        <v>2.57</v>
      </c>
      <c r="P414" s="115">
        <v>500</v>
      </c>
      <c r="Q414" s="116">
        <f t="shared" si="1595"/>
        <v>27830056.100000001</v>
      </c>
      <c r="R414" s="115">
        <v>16</v>
      </c>
      <c r="S414" s="115">
        <f t="shared" si="1596"/>
        <v>890561.79520000005</v>
      </c>
      <c r="T414" s="115">
        <v>0</v>
      </c>
      <c r="U414" s="116">
        <f t="shared" si="1597"/>
        <v>0</v>
      </c>
      <c r="V414" s="115"/>
      <c r="W414" s="116">
        <f t="shared" si="1598"/>
        <v>0</v>
      </c>
      <c r="X414" s="115">
        <v>0</v>
      </c>
      <c r="Y414" s="116">
        <f t="shared" si="1599"/>
        <v>0</v>
      </c>
      <c r="Z414" s="116"/>
      <c r="AA414" s="116"/>
      <c r="AB414" s="115"/>
      <c r="AC414" s="116">
        <f t="shared" si="1600"/>
        <v>0</v>
      </c>
      <c r="AD414" s="115"/>
      <c r="AE414" s="116"/>
      <c r="AF414" s="115">
        <v>153</v>
      </c>
      <c r="AG414" s="116">
        <f t="shared" si="1601"/>
        <v>8515997.1666000001</v>
      </c>
      <c r="AH414" s="115"/>
      <c r="AI414" s="116"/>
      <c r="AJ414" s="117"/>
      <c r="AK414" s="116">
        <f t="shared" si="1602"/>
        <v>0</v>
      </c>
      <c r="AL414" s="115">
        <v>150</v>
      </c>
      <c r="AM414" s="116">
        <f t="shared" si="1603"/>
        <v>8349016.8300000001</v>
      </c>
      <c r="AN414" s="115">
        <v>56</v>
      </c>
      <c r="AO414" s="115">
        <f t="shared" si="1604"/>
        <v>3116966.2831999999</v>
      </c>
      <c r="AP414" s="115">
        <v>250</v>
      </c>
      <c r="AQ414" s="116">
        <f t="shared" si="1605"/>
        <v>16698033.66</v>
      </c>
      <c r="AR414" s="123"/>
      <c r="AS414" s="116">
        <f t="shared" si="1606"/>
        <v>0</v>
      </c>
      <c r="AT414" s="115">
        <v>58</v>
      </c>
      <c r="AU414" s="122">
        <f t="shared" si="1607"/>
        <v>3873943.8091199999</v>
      </c>
      <c r="AV414" s="115"/>
      <c r="AW414" s="116">
        <f t="shared" si="1608"/>
        <v>0</v>
      </c>
      <c r="AX414" s="115"/>
      <c r="AY414" s="115">
        <f t="shared" si="1609"/>
        <v>0</v>
      </c>
      <c r="AZ414" s="115"/>
      <c r="BA414" s="116">
        <f t="shared" si="1610"/>
        <v>0</v>
      </c>
      <c r="BB414" s="115"/>
      <c r="BC414" s="116">
        <f t="shared" si="1611"/>
        <v>0</v>
      </c>
      <c r="BD414" s="115"/>
      <c r="BE414" s="116">
        <f t="shared" si="1612"/>
        <v>0</v>
      </c>
      <c r="BF414" s="115"/>
      <c r="BG414" s="116">
        <f t="shared" si="1613"/>
        <v>0</v>
      </c>
      <c r="BH414" s="115">
        <v>33</v>
      </c>
      <c r="BI414" s="116">
        <f t="shared" si="1614"/>
        <v>2003764.0391999998</v>
      </c>
      <c r="BJ414" s="115">
        <v>8</v>
      </c>
      <c r="BK414" s="116">
        <f t="shared" si="1615"/>
        <v>534337.07712000003</v>
      </c>
      <c r="BL414" s="115"/>
      <c r="BM414" s="116">
        <f t="shared" si="1616"/>
        <v>0</v>
      </c>
      <c r="BN414" s="115"/>
      <c r="BO414" s="116">
        <f t="shared" si="1617"/>
        <v>0</v>
      </c>
      <c r="BP414" s="115">
        <v>60</v>
      </c>
      <c r="BQ414" s="116">
        <f t="shared" si="1618"/>
        <v>3643207.3439999996</v>
      </c>
      <c r="BR414" s="115">
        <v>18</v>
      </c>
      <c r="BS414" s="116">
        <f t="shared" si="1619"/>
        <v>983665.98287999991</v>
      </c>
      <c r="BT414" s="115">
        <v>54</v>
      </c>
      <c r="BU414" s="116">
        <f t="shared" si="1620"/>
        <v>3934663.9315199992</v>
      </c>
      <c r="BV414" s="115">
        <v>50</v>
      </c>
      <c r="BW414" s="124">
        <f t="shared" si="1621"/>
        <v>3643207.344</v>
      </c>
      <c r="BX414" s="115"/>
      <c r="BY414" s="116">
        <f t="shared" si="1622"/>
        <v>0</v>
      </c>
      <c r="BZ414" s="115"/>
      <c r="CA414" s="116">
        <f t="shared" si="1623"/>
        <v>0</v>
      </c>
      <c r="CB414" s="115"/>
      <c r="CC414" s="116">
        <f t="shared" si="1624"/>
        <v>0</v>
      </c>
      <c r="CD414" s="115">
        <v>100</v>
      </c>
      <c r="CE414" s="116">
        <f t="shared" si="1625"/>
        <v>6072012.2400000002</v>
      </c>
      <c r="CF414" s="115"/>
      <c r="CG414" s="116">
        <f t="shared" si="1626"/>
        <v>0</v>
      </c>
      <c r="CH414" s="115"/>
      <c r="CI414" s="116">
        <f t="shared" si="1627"/>
        <v>0</v>
      </c>
      <c r="CJ414" s="115">
        <v>75</v>
      </c>
      <c r="CK414" s="116">
        <f t="shared" si="1628"/>
        <v>3036006.12</v>
      </c>
      <c r="CL414" s="115">
        <v>0</v>
      </c>
      <c r="CM414" s="116">
        <f t="shared" si="1629"/>
        <v>0</v>
      </c>
      <c r="CN414" s="115">
        <v>60</v>
      </c>
      <c r="CO414" s="116">
        <f t="shared" si="1630"/>
        <v>2732405.5079999999</v>
      </c>
      <c r="CP414" s="115">
        <v>14</v>
      </c>
      <c r="CQ414" s="116">
        <f t="shared" si="1631"/>
        <v>708401.42799999996</v>
      </c>
      <c r="CR414" s="115">
        <v>255</v>
      </c>
      <c r="CS414" s="116">
        <f t="shared" si="1632"/>
        <v>15483631.211999999</v>
      </c>
      <c r="CT414" s="115">
        <v>0</v>
      </c>
      <c r="CU414" s="116">
        <f t="shared" si="1633"/>
        <v>0</v>
      </c>
      <c r="CV414" s="115"/>
      <c r="CW414" s="116">
        <f t="shared" si="1634"/>
        <v>0</v>
      </c>
      <c r="CX414" s="123"/>
      <c r="CY414" s="115">
        <f t="shared" si="1635"/>
        <v>0</v>
      </c>
      <c r="CZ414" s="115"/>
      <c r="DA414" s="124">
        <f t="shared" si="1636"/>
        <v>0</v>
      </c>
      <c r="DB414" s="115">
        <v>1</v>
      </c>
      <c r="DC414" s="116">
        <f t="shared" si="1637"/>
        <v>60720.1224</v>
      </c>
      <c r="DD414" s="125"/>
      <c r="DE414" s="115">
        <f t="shared" si="1638"/>
        <v>0</v>
      </c>
      <c r="DF414" s="115">
        <v>70</v>
      </c>
      <c r="DG414" s="116">
        <f t="shared" si="1639"/>
        <v>4250408.568</v>
      </c>
      <c r="DH414" s="115"/>
      <c r="DI414" s="116">
        <f t="shared" si="1640"/>
        <v>0</v>
      </c>
      <c r="DJ414" s="115">
        <v>14</v>
      </c>
      <c r="DK414" s="124">
        <f t="shared" si="1641"/>
        <v>1040338.09712</v>
      </c>
      <c r="DL414" s="124"/>
      <c r="DM414" s="124"/>
      <c r="DN414" s="116">
        <f t="shared" si="1642"/>
        <v>1995</v>
      </c>
      <c r="DO414" s="116">
        <f t="shared" si="1642"/>
        <v>117401344.65836</v>
      </c>
    </row>
    <row r="415" spans="1:119" s="37" customFormat="1" ht="15.75" customHeight="1" x14ac:dyDescent="0.25">
      <c r="A415" s="89"/>
      <c r="B415" s="109">
        <v>350</v>
      </c>
      <c r="C415" s="110" t="s">
        <v>911</v>
      </c>
      <c r="D415" s="152" t="s">
        <v>912</v>
      </c>
      <c r="E415" s="93">
        <v>24257</v>
      </c>
      <c r="F415" s="112">
        <v>2.14</v>
      </c>
      <c r="G415" s="131">
        <v>1</v>
      </c>
      <c r="H415" s="101"/>
      <c r="I415" s="101"/>
      <c r="J415" s="101"/>
      <c r="K415" s="65"/>
      <c r="L415" s="113">
        <v>1.4</v>
      </c>
      <c r="M415" s="113">
        <v>1.68</v>
      </c>
      <c r="N415" s="113">
        <v>2.23</v>
      </c>
      <c r="O415" s="114">
        <v>2.57</v>
      </c>
      <c r="P415" s="115">
        <v>2</v>
      </c>
      <c r="Q415" s="116">
        <f t="shared" si="1595"/>
        <v>159882.7384</v>
      </c>
      <c r="R415" s="115"/>
      <c r="S415" s="115">
        <f t="shared" si="1596"/>
        <v>0</v>
      </c>
      <c r="T415" s="115">
        <v>0</v>
      </c>
      <c r="U415" s="116">
        <f t="shared" si="1597"/>
        <v>0</v>
      </c>
      <c r="V415" s="115"/>
      <c r="W415" s="116">
        <f t="shared" si="1598"/>
        <v>0</v>
      </c>
      <c r="X415" s="115">
        <v>1</v>
      </c>
      <c r="Y415" s="116">
        <f t="shared" si="1599"/>
        <v>101743.56079999999</v>
      </c>
      <c r="Z415" s="116"/>
      <c r="AA415" s="116"/>
      <c r="AB415" s="115"/>
      <c r="AC415" s="116">
        <f t="shared" si="1600"/>
        <v>0</v>
      </c>
      <c r="AD415" s="115"/>
      <c r="AE415" s="116"/>
      <c r="AF415" s="115"/>
      <c r="AG415" s="116">
        <f t="shared" si="1601"/>
        <v>0</v>
      </c>
      <c r="AH415" s="115"/>
      <c r="AI415" s="116"/>
      <c r="AJ415" s="117"/>
      <c r="AK415" s="116">
        <f t="shared" si="1602"/>
        <v>0</v>
      </c>
      <c r="AL415" s="115">
        <v>0</v>
      </c>
      <c r="AM415" s="116">
        <f t="shared" si="1603"/>
        <v>0</v>
      </c>
      <c r="AN415" s="115">
        <v>0</v>
      </c>
      <c r="AO415" s="115">
        <f t="shared" si="1604"/>
        <v>0</v>
      </c>
      <c r="AP415" s="115"/>
      <c r="AQ415" s="116">
        <f t="shared" si="1605"/>
        <v>0</v>
      </c>
      <c r="AR415" s="123"/>
      <c r="AS415" s="116">
        <f t="shared" si="1606"/>
        <v>0</v>
      </c>
      <c r="AT415" s="115">
        <v>0</v>
      </c>
      <c r="AU415" s="122">
        <f t="shared" si="1607"/>
        <v>0</v>
      </c>
      <c r="AV415" s="115"/>
      <c r="AW415" s="116">
        <f t="shared" si="1608"/>
        <v>0</v>
      </c>
      <c r="AX415" s="115"/>
      <c r="AY415" s="115">
        <f t="shared" si="1609"/>
        <v>0</v>
      </c>
      <c r="AZ415" s="115"/>
      <c r="BA415" s="116">
        <f t="shared" si="1610"/>
        <v>0</v>
      </c>
      <c r="BB415" s="115"/>
      <c r="BC415" s="116">
        <f t="shared" si="1611"/>
        <v>0</v>
      </c>
      <c r="BD415" s="115"/>
      <c r="BE415" s="116">
        <f t="shared" si="1612"/>
        <v>0</v>
      </c>
      <c r="BF415" s="115"/>
      <c r="BG415" s="116">
        <f t="shared" si="1613"/>
        <v>0</v>
      </c>
      <c r="BH415" s="115"/>
      <c r="BI415" s="116">
        <f t="shared" si="1614"/>
        <v>0</v>
      </c>
      <c r="BJ415" s="115">
        <v>0</v>
      </c>
      <c r="BK415" s="116">
        <f t="shared" si="1615"/>
        <v>0</v>
      </c>
      <c r="BL415" s="115"/>
      <c r="BM415" s="116">
        <f t="shared" si="1616"/>
        <v>0</v>
      </c>
      <c r="BN415" s="115"/>
      <c r="BO415" s="116">
        <f t="shared" si="1617"/>
        <v>0</v>
      </c>
      <c r="BP415" s="115">
        <v>0</v>
      </c>
      <c r="BQ415" s="116">
        <f t="shared" si="1618"/>
        <v>0</v>
      </c>
      <c r="BR415" s="115"/>
      <c r="BS415" s="116">
        <f t="shared" si="1619"/>
        <v>0</v>
      </c>
      <c r="BT415" s="115">
        <v>0</v>
      </c>
      <c r="BU415" s="116">
        <f t="shared" si="1620"/>
        <v>0</v>
      </c>
      <c r="BV415" s="115">
        <v>0</v>
      </c>
      <c r="BW415" s="124">
        <f t="shared" si="1621"/>
        <v>0</v>
      </c>
      <c r="BX415" s="115"/>
      <c r="BY415" s="116">
        <f t="shared" si="1622"/>
        <v>0</v>
      </c>
      <c r="BZ415" s="115"/>
      <c r="CA415" s="116">
        <f t="shared" si="1623"/>
        <v>0</v>
      </c>
      <c r="CB415" s="115"/>
      <c r="CC415" s="116">
        <f t="shared" si="1624"/>
        <v>0</v>
      </c>
      <c r="CD415" s="115">
        <v>0</v>
      </c>
      <c r="CE415" s="116">
        <f t="shared" si="1625"/>
        <v>0</v>
      </c>
      <c r="CF415" s="115"/>
      <c r="CG415" s="116">
        <f t="shared" si="1626"/>
        <v>0</v>
      </c>
      <c r="CH415" s="115"/>
      <c r="CI415" s="116">
        <f t="shared" si="1627"/>
        <v>0</v>
      </c>
      <c r="CJ415" s="115"/>
      <c r="CK415" s="116">
        <f t="shared" si="1628"/>
        <v>0</v>
      </c>
      <c r="CL415" s="115">
        <v>0</v>
      </c>
      <c r="CM415" s="116">
        <f t="shared" si="1629"/>
        <v>0</v>
      </c>
      <c r="CN415" s="115">
        <v>0</v>
      </c>
      <c r="CO415" s="116">
        <f t="shared" si="1630"/>
        <v>0</v>
      </c>
      <c r="CP415" s="115">
        <v>0</v>
      </c>
      <c r="CQ415" s="116">
        <f t="shared" si="1631"/>
        <v>0</v>
      </c>
      <c r="CR415" s="115">
        <v>0</v>
      </c>
      <c r="CS415" s="116">
        <f t="shared" si="1632"/>
        <v>0</v>
      </c>
      <c r="CT415" s="115">
        <v>0</v>
      </c>
      <c r="CU415" s="116">
        <f t="shared" si="1633"/>
        <v>0</v>
      </c>
      <c r="CV415" s="115"/>
      <c r="CW415" s="116">
        <f t="shared" si="1634"/>
        <v>0</v>
      </c>
      <c r="CX415" s="123"/>
      <c r="CY415" s="115">
        <f t="shared" si="1635"/>
        <v>0</v>
      </c>
      <c r="CZ415" s="115"/>
      <c r="DA415" s="124">
        <f t="shared" si="1636"/>
        <v>0</v>
      </c>
      <c r="DB415" s="115">
        <v>0</v>
      </c>
      <c r="DC415" s="116">
        <f t="shared" si="1637"/>
        <v>0</v>
      </c>
      <c r="DD415" s="125"/>
      <c r="DE415" s="115">
        <f t="shared" si="1638"/>
        <v>0</v>
      </c>
      <c r="DF415" s="115">
        <v>0</v>
      </c>
      <c r="DG415" s="116">
        <f t="shared" si="1639"/>
        <v>0</v>
      </c>
      <c r="DH415" s="115"/>
      <c r="DI415" s="116">
        <f t="shared" si="1640"/>
        <v>0</v>
      </c>
      <c r="DJ415" s="115">
        <v>0</v>
      </c>
      <c r="DK415" s="124">
        <f t="shared" si="1641"/>
        <v>0</v>
      </c>
      <c r="DL415" s="124"/>
      <c r="DM415" s="124"/>
      <c r="DN415" s="116">
        <f t="shared" si="1642"/>
        <v>3</v>
      </c>
      <c r="DO415" s="116">
        <f t="shared" si="1642"/>
        <v>261626.29920000001</v>
      </c>
    </row>
    <row r="416" spans="1:119" s="37" customFormat="1" ht="27.75" customHeight="1" x14ac:dyDescent="0.25">
      <c r="A416" s="89"/>
      <c r="B416" s="109">
        <v>351</v>
      </c>
      <c r="C416" s="110" t="s">
        <v>913</v>
      </c>
      <c r="D416" s="152" t="s">
        <v>914</v>
      </c>
      <c r="E416" s="93">
        <v>24257</v>
      </c>
      <c r="F416" s="112">
        <v>1.25</v>
      </c>
      <c r="G416" s="131">
        <v>1</v>
      </c>
      <c r="H416" s="101"/>
      <c r="I416" s="101"/>
      <c r="J416" s="101"/>
      <c r="K416" s="65"/>
      <c r="L416" s="113">
        <v>1.4</v>
      </c>
      <c r="M416" s="113">
        <v>1.68</v>
      </c>
      <c r="N416" s="113">
        <v>2.23</v>
      </c>
      <c r="O416" s="114">
        <v>2.57</v>
      </c>
      <c r="P416" s="115">
        <v>51</v>
      </c>
      <c r="Q416" s="116">
        <f t="shared" si="1595"/>
        <v>2381430.9750000001</v>
      </c>
      <c r="R416" s="115">
        <v>0</v>
      </c>
      <c r="S416" s="115">
        <f t="shared" si="1596"/>
        <v>0</v>
      </c>
      <c r="T416" s="115">
        <v>0</v>
      </c>
      <c r="U416" s="116">
        <f t="shared" si="1597"/>
        <v>0</v>
      </c>
      <c r="V416" s="115"/>
      <c r="W416" s="116">
        <f t="shared" si="1598"/>
        <v>0</v>
      </c>
      <c r="X416" s="115"/>
      <c r="Y416" s="116">
        <f t="shared" si="1599"/>
        <v>0</v>
      </c>
      <c r="Z416" s="116"/>
      <c r="AA416" s="116"/>
      <c r="AB416" s="115"/>
      <c r="AC416" s="116">
        <f t="shared" si="1600"/>
        <v>0</v>
      </c>
      <c r="AD416" s="115"/>
      <c r="AE416" s="116"/>
      <c r="AF416" s="115">
        <v>1</v>
      </c>
      <c r="AG416" s="116">
        <f t="shared" si="1601"/>
        <v>46694.725000000006</v>
      </c>
      <c r="AH416" s="115"/>
      <c r="AI416" s="116"/>
      <c r="AJ416" s="117"/>
      <c r="AK416" s="116">
        <f t="shared" si="1602"/>
        <v>0</v>
      </c>
      <c r="AL416" s="115">
        <v>2</v>
      </c>
      <c r="AM416" s="116">
        <f t="shared" si="1603"/>
        <v>93389.450000000012</v>
      </c>
      <c r="AN416" s="115">
        <v>3</v>
      </c>
      <c r="AO416" s="115">
        <f t="shared" si="1604"/>
        <v>140084.17499999999</v>
      </c>
      <c r="AP416" s="115">
        <v>4</v>
      </c>
      <c r="AQ416" s="116">
        <f t="shared" si="1605"/>
        <v>224134.68</v>
      </c>
      <c r="AR416" s="123">
        <v>0</v>
      </c>
      <c r="AS416" s="116">
        <f t="shared" si="1606"/>
        <v>0</v>
      </c>
      <c r="AT416" s="115">
        <v>1</v>
      </c>
      <c r="AU416" s="122">
        <f t="shared" si="1607"/>
        <v>56033.67</v>
      </c>
      <c r="AV416" s="115"/>
      <c r="AW416" s="116">
        <f t="shared" si="1608"/>
        <v>0</v>
      </c>
      <c r="AX416" s="115"/>
      <c r="AY416" s="115">
        <f t="shared" si="1609"/>
        <v>0</v>
      </c>
      <c r="AZ416" s="115"/>
      <c r="BA416" s="116">
        <f t="shared" si="1610"/>
        <v>0</v>
      </c>
      <c r="BB416" s="115">
        <v>0</v>
      </c>
      <c r="BC416" s="116">
        <f t="shared" si="1611"/>
        <v>0</v>
      </c>
      <c r="BD416" s="115">
        <v>0</v>
      </c>
      <c r="BE416" s="116">
        <f t="shared" si="1612"/>
        <v>0</v>
      </c>
      <c r="BF416" s="115">
        <v>0</v>
      </c>
      <c r="BG416" s="116">
        <f t="shared" si="1613"/>
        <v>0</v>
      </c>
      <c r="BH416" s="115"/>
      <c r="BI416" s="116">
        <f t="shared" si="1614"/>
        <v>0</v>
      </c>
      <c r="BJ416" s="115">
        <v>0</v>
      </c>
      <c r="BK416" s="116">
        <f t="shared" si="1615"/>
        <v>0</v>
      </c>
      <c r="BL416" s="115"/>
      <c r="BM416" s="116">
        <f t="shared" si="1616"/>
        <v>0</v>
      </c>
      <c r="BN416" s="115">
        <v>0</v>
      </c>
      <c r="BO416" s="116">
        <f t="shared" si="1617"/>
        <v>0</v>
      </c>
      <c r="BP416" s="115">
        <v>0</v>
      </c>
      <c r="BQ416" s="116">
        <f t="shared" si="1618"/>
        <v>0</v>
      </c>
      <c r="BR416" s="115">
        <v>3</v>
      </c>
      <c r="BS416" s="116">
        <f t="shared" si="1619"/>
        <v>137537.19</v>
      </c>
      <c r="BT416" s="115">
        <v>6</v>
      </c>
      <c r="BU416" s="116">
        <f t="shared" si="1620"/>
        <v>366765.84</v>
      </c>
      <c r="BV416" s="115">
        <v>0</v>
      </c>
      <c r="BW416" s="124">
        <f t="shared" si="1621"/>
        <v>0</v>
      </c>
      <c r="BX416" s="115">
        <v>0</v>
      </c>
      <c r="BY416" s="116">
        <f t="shared" si="1622"/>
        <v>0</v>
      </c>
      <c r="BZ416" s="115"/>
      <c r="CA416" s="116">
        <f t="shared" si="1623"/>
        <v>0</v>
      </c>
      <c r="CB416" s="115">
        <v>0</v>
      </c>
      <c r="CC416" s="116">
        <f t="shared" si="1624"/>
        <v>0</v>
      </c>
      <c r="CD416" s="115">
        <v>0</v>
      </c>
      <c r="CE416" s="116">
        <f t="shared" si="1625"/>
        <v>0</v>
      </c>
      <c r="CF416" s="115"/>
      <c r="CG416" s="116">
        <f t="shared" si="1626"/>
        <v>0</v>
      </c>
      <c r="CH416" s="115"/>
      <c r="CI416" s="116">
        <f t="shared" si="1627"/>
        <v>0</v>
      </c>
      <c r="CJ416" s="115"/>
      <c r="CK416" s="116">
        <f t="shared" si="1628"/>
        <v>0</v>
      </c>
      <c r="CL416" s="115">
        <v>0</v>
      </c>
      <c r="CM416" s="116">
        <f t="shared" si="1629"/>
        <v>0</v>
      </c>
      <c r="CN416" s="115">
        <v>2</v>
      </c>
      <c r="CO416" s="116">
        <f t="shared" si="1630"/>
        <v>76409.55</v>
      </c>
      <c r="CP416" s="115">
        <v>0</v>
      </c>
      <c r="CQ416" s="116">
        <f t="shared" si="1631"/>
        <v>0</v>
      </c>
      <c r="CR416" s="115">
        <v>1</v>
      </c>
      <c r="CS416" s="116">
        <f t="shared" si="1632"/>
        <v>50939.7</v>
      </c>
      <c r="CT416" s="115">
        <v>0</v>
      </c>
      <c r="CU416" s="116">
        <f t="shared" si="1633"/>
        <v>0</v>
      </c>
      <c r="CV416" s="115">
        <v>0</v>
      </c>
      <c r="CW416" s="116">
        <f t="shared" si="1634"/>
        <v>0</v>
      </c>
      <c r="CX416" s="123">
        <v>0</v>
      </c>
      <c r="CY416" s="115">
        <f t="shared" si="1635"/>
        <v>0</v>
      </c>
      <c r="CZ416" s="115">
        <v>0</v>
      </c>
      <c r="DA416" s="124">
        <f t="shared" si="1636"/>
        <v>0</v>
      </c>
      <c r="DB416" s="115">
        <v>0</v>
      </c>
      <c r="DC416" s="116">
        <f t="shared" si="1637"/>
        <v>0</v>
      </c>
      <c r="DD416" s="125"/>
      <c r="DE416" s="115">
        <f t="shared" si="1638"/>
        <v>0</v>
      </c>
      <c r="DF416" s="115">
        <v>0</v>
      </c>
      <c r="DG416" s="116">
        <f t="shared" si="1639"/>
        <v>0</v>
      </c>
      <c r="DH416" s="115"/>
      <c r="DI416" s="116">
        <f t="shared" si="1640"/>
        <v>0</v>
      </c>
      <c r="DJ416" s="115">
        <v>0</v>
      </c>
      <c r="DK416" s="124">
        <f t="shared" si="1641"/>
        <v>0</v>
      </c>
      <c r="DL416" s="124"/>
      <c r="DM416" s="124"/>
      <c r="DN416" s="116">
        <f t="shared" si="1642"/>
        <v>74</v>
      </c>
      <c r="DO416" s="116">
        <f t="shared" si="1642"/>
        <v>3573419.9550000001</v>
      </c>
    </row>
    <row r="417" spans="1:119" s="37" customFormat="1" ht="27.75" customHeight="1" x14ac:dyDescent="0.25">
      <c r="A417" s="89"/>
      <c r="B417" s="109">
        <v>352</v>
      </c>
      <c r="C417" s="110" t="s">
        <v>915</v>
      </c>
      <c r="D417" s="152" t="s">
        <v>916</v>
      </c>
      <c r="E417" s="93">
        <v>24257</v>
      </c>
      <c r="F417" s="112">
        <v>2.76</v>
      </c>
      <c r="G417" s="131">
        <v>1</v>
      </c>
      <c r="H417" s="101"/>
      <c r="I417" s="101"/>
      <c r="J417" s="101"/>
      <c r="K417" s="65"/>
      <c r="L417" s="113">
        <v>1.4</v>
      </c>
      <c r="M417" s="113">
        <v>1.68</v>
      </c>
      <c r="N417" s="113">
        <v>2.23</v>
      </c>
      <c r="O417" s="114">
        <v>2.57</v>
      </c>
      <c r="P417" s="115">
        <v>6</v>
      </c>
      <c r="Q417" s="116">
        <f t="shared" si="1595"/>
        <v>618611.71679999994</v>
      </c>
      <c r="R417" s="115">
        <v>0</v>
      </c>
      <c r="S417" s="115">
        <f t="shared" si="1596"/>
        <v>0</v>
      </c>
      <c r="T417" s="115">
        <v>0</v>
      </c>
      <c r="U417" s="116">
        <f t="shared" si="1597"/>
        <v>0</v>
      </c>
      <c r="V417" s="115"/>
      <c r="W417" s="116">
        <f t="shared" si="1598"/>
        <v>0</v>
      </c>
      <c r="X417" s="115"/>
      <c r="Y417" s="116">
        <f t="shared" si="1599"/>
        <v>0</v>
      </c>
      <c r="Z417" s="116"/>
      <c r="AA417" s="116"/>
      <c r="AB417" s="115"/>
      <c r="AC417" s="116">
        <f t="shared" si="1600"/>
        <v>0</v>
      </c>
      <c r="AD417" s="115"/>
      <c r="AE417" s="116"/>
      <c r="AF417" s="115"/>
      <c r="AG417" s="116">
        <f t="shared" si="1601"/>
        <v>0</v>
      </c>
      <c r="AH417" s="115"/>
      <c r="AI417" s="116"/>
      <c r="AJ417" s="117"/>
      <c r="AK417" s="116">
        <f t="shared" si="1602"/>
        <v>0</v>
      </c>
      <c r="AL417" s="115">
        <v>0</v>
      </c>
      <c r="AM417" s="116">
        <f t="shared" si="1603"/>
        <v>0</v>
      </c>
      <c r="AN417" s="115">
        <v>0</v>
      </c>
      <c r="AO417" s="115">
        <f t="shared" si="1604"/>
        <v>0</v>
      </c>
      <c r="AP417" s="115"/>
      <c r="AQ417" s="116">
        <f t="shared" si="1605"/>
        <v>0</v>
      </c>
      <c r="AR417" s="123">
        <v>1</v>
      </c>
      <c r="AS417" s="116">
        <f t="shared" si="1606"/>
        <v>157464.80063999997</v>
      </c>
      <c r="AT417" s="115">
        <v>0</v>
      </c>
      <c r="AU417" s="122">
        <f t="shared" si="1607"/>
        <v>0</v>
      </c>
      <c r="AV417" s="115"/>
      <c r="AW417" s="116">
        <f t="shared" si="1608"/>
        <v>0</v>
      </c>
      <c r="AX417" s="115"/>
      <c r="AY417" s="115">
        <f t="shared" si="1609"/>
        <v>0</v>
      </c>
      <c r="AZ417" s="115"/>
      <c r="BA417" s="116">
        <f t="shared" si="1610"/>
        <v>0</v>
      </c>
      <c r="BB417" s="115"/>
      <c r="BC417" s="116">
        <f t="shared" si="1611"/>
        <v>0</v>
      </c>
      <c r="BD417" s="115"/>
      <c r="BE417" s="116">
        <f t="shared" si="1612"/>
        <v>0</v>
      </c>
      <c r="BF417" s="115"/>
      <c r="BG417" s="116">
        <f t="shared" si="1613"/>
        <v>0</v>
      </c>
      <c r="BH417" s="115"/>
      <c r="BI417" s="116">
        <f t="shared" si="1614"/>
        <v>0</v>
      </c>
      <c r="BJ417" s="115">
        <v>0</v>
      </c>
      <c r="BK417" s="116">
        <f t="shared" si="1615"/>
        <v>0</v>
      </c>
      <c r="BL417" s="115"/>
      <c r="BM417" s="116">
        <f t="shared" si="1616"/>
        <v>0</v>
      </c>
      <c r="BN417" s="115"/>
      <c r="BO417" s="116">
        <f t="shared" si="1617"/>
        <v>0</v>
      </c>
      <c r="BP417" s="115">
        <v>0</v>
      </c>
      <c r="BQ417" s="116">
        <f t="shared" si="1618"/>
        <v>0</v>
      </c>
      <c r="BR417" s="115">
        <v>2</v>
      </c>
      <c r="BS417" s="116">
        <f t="shared" si="1619"/>
        <v>202454.74367999999</v>
      </c>
      <c r="BT417" s="115">
        <v>0</v>
      </c>
      <c r="BU417" s="116">
        <f t="shared" si="1620"/>
        <v>0</v>
      </c>
      <c r="BV417" s="115">
        <v>0</v>
      </c>
      <c r="BW417" s="124">
        <f t="shared" si="1621"/>
        <v>0</v>
      </c>
      <c r="BX417" s="115"/>
      <c r="BY417" s="116">
        <f t="shared" si="1622"/>
        <v>0</v>
      </c>
      <c r="BZ417" s="115"/>
      <c r="CA417" s="116">
        <f t="shared" si="1623"/>
        <v>0</v>
      </c>
      <c r="CB417" s="115"/>
      <c r="CC417" s="116">
        <f t="shared" si="1624"/>
        <v>0</v>
      </c>
      <c r="CD417" s="115">
        <v>0</v>
      </c>
      <c r="CE417" s="116">
        <f t="shared" si="1625"/>
        <v>0</v>
      </c>
      <c r="CF417" s="115"/>
      <c r="CG417" s="116">
        <f t="shared" si="1626"/>
        <v>0</v>
      </c>
      <c r="CH417" s="115"/>
      <c r="CI417" s="116">
        <f t="shared" si="1627"/>
        <v>0</v>
      </c>
      <c r="CJ417" s="115"/>
      <c r="CK417" s="116">
        <f t="shared" si="1628"/>
        <v>0</v>
      </c>
      <c r="CL417" s="115">
        <v>0</v>
      </c>
      <c r="CM417" s="116">
        <f t="shared" si="1629"/>
        <v>0</v>
      </c>
      <c r="CN417" s="115">
        <v>0</v>
      </c>
      <c r="CO417" s="116">
        <f t="shared" si="1630"/>
        <v>0</v>
      </c>
      <c r="CP417" s="115">
        <v>0</v>
      </c>
      <c r="CQ417" s="116">
        <f t="shared" si="1631"/>
        <v>0</v>
      </c>
      <c r="CR417" s="115">
        <v>0</v>
      </c>
      <c r="CS417" s="116">
        <f t="shared" si="1632"/>
        <v>0</v>
      </c>
      <c r="CT417" s="115">
        <v>0</v>
      </c>
      <c r="CU417" s="116">
        <f t="shared" si="1633"/>
        <v>0</v>
      </c>
      <c r="CV417" s="115"/>
      <c r="CW417" s="116">
        <f t="shared" si="1634"/>
        <v>0</v>
      </c>
      <c r="CX417" s="123">
        <v>0</v>
      </c>
      <c r="CY417" s="115">
        <f t="shared" si="1635"/>
        <v>0</v>
      </c>
      <c r="CZ417" s="115"/>
      <c r="DA417" s="124">
        <f t="shared" si="1636"/>
        <v>0</v>
      </c>
      <c r="DB417" s="115">
        <v>0</v>
      </c>
      <c r="DC417" s="116">
        <f t="shared" si="1637"/>
        <v>0</v>
      </c>
      <c r="DD417" s="125"/>
      <c r="DE417" s="115">
        <f t="shared" si="1638"/>
        <v>0</v>
      </c>
      <c r="DF417" s="115">
        <v>0</v>
      </c>
      <c r="DG417" s="116">
        <f t="shared" si="1639"/>
        <v>0</v>
      </c>
      <c r="DH417" s="115"/>
      <c r="DI417" s="116">
        <f t="shared" si="1640"/>
        <v>0</v>
      </c>
      <c r="DJ417" s="115">
        <v>0</v>
      </c>
      <c r="DK417" s="124">
        <f t="shared" si="1641"/>
        <v>0</v>
      </c>
      <c r="DL417" s="124"/>
      <c r="DM417" s="124"/>
      <c r="DN417" s="116">
        <f t="shared" si="1642"/>
        <v>9</v>
      </c>
      <c r="DO417" s="116">
        <f t="shared" si="1642"/>
        <v>978531.26111999981</v>
      </c>
    </row>
    <row r="418" spans="1:119" s="37" customFormat="1" ht="45" customHeight="1" x14ac:dyDescent="0.25">
      <c r="A418" s="89"/>
      <c r="B418" s="109">
        <v>353</v>
      </c>
      <c r="C418" s="110" t="s">
        <v>917</v>
      </c>
      <c r="D418" s="152" t="s">
        <v>918</v>
      </c>
      <c r="E418" s="93">
        <v>24257</v>
      </c>
      <c r="F418" s="112">
        <v>0.76</v>
      </c>
      <c r="G418" s="131">
        <v>1</v>
      </c>
      <c r="H418" s="101"/>
      <c r="I418" s="101"/>
      <c r="J418" s="101"/>
      <c r="K418" s="65"/>
      <c r="L418" s="113">
        <v>1.4</v>
      </c>
      <c r="M418" s="113">
        <v>1.68</v>
      </c>
      <c r="N418" s="113">
        <v>2.23</v>
      </c>
      <c r="O418" s="114">
        <v>2.57</v>
      </c>
      <c r="P418" s="115">
        <v>5</v>
      </c>
      <c r="Q418" s="116">
        <f t="shared" si="1595"/>
        <v>141951.96400000001</v>
      </c>
      <c r="R418" s="115">
        <v>0</v>
      </c>
      <c r="S418" s="115">
        <f t="shared" si="1596"/>
        <v>0</v>
      </c>
      <c r="T418" s="115">
        <v>4</v>
      </c>
      <c r="U418" s="116">
        <f t="shared" si="1597"/>
        <v>127085.72195199999</v>
      </c>
      <c r="V418" s="115"/>
      <c r="W418" s="116">
        <f t="shared" si="1598"/>
        <v>0</v>
      </c>
      <c r="X418" s="115">
        <v>1</v>
      </c>
      <c r="Y418" s="116">
        <f t="shared" si="1599"/>
        <v>36133.227199999994</v>
      </c>
      <c r="Z418" s="116"/>
      <c r="AA418" s="116"/>
      <c r="AB418" s="115"/>
      <c r="AC418" s="116">
        <f t="shared" si="1600"/>
        <v>0</v>
      </c>
      <c r="AD418" s="115"/>
      <c r="AE418" s="116"/>
      <c r="AF418" s="115"/>
      <c r="AG418" s="116">
        <f t="shared" si="1601"/>
        <v>0</v>
      </c>
      <c r="AH418" s="115"/>
      <c r="AI418" s="116"/>
      <c r="AJ418" s="115">
        <v>1</v>
      </c>
      <c r="AK418" s="116">
        <f t="shared" si="1602"/>
        <v>28390.392799999998</v>
      </c>
      <c r="AL418" s="115">
        <v>0</v>
      </c>
      <c r="AM418" s="116">
        <f t="shared" si="1603"/>
        <v>0</v>
      </c>
      <c r="AN418" s="115">
        <v>0</v>
      </c>
      <c r="AO418" s="115">
        <f t="shared" si="1604"/>
        <v>0</v>
      </c>
      <c r="AP418" s="115"/>
      <c r="AQ418" s="116">
        <f t="shared" si="1605"/>
        <v>0</v>
      </c>
      <c r="AR418" s="123">
        <v>0</v>
      </c>
      <c r="AS418" s="116">
        <f t="shared" si="1606"/>
        <v>0</v>
      </c>
      <c r="AT418" s="115">
        <v>0</v>
      </c>
      <c r="AU418" s="122">
        <f t="shared" si="1607"/>
        <v>0</v>
      </c>
      <c r="AV418" s="115"/>
      <c r="AW418" s="116">
        <f t="shared" si="1608"/>
        <v>0</v>
      </c>
      <c r="AX418" s="115"/>
      <c r="AY418" s="115">
        <f t="shared" si="1609"/>
        <v>0</v>
      </c>
      <c r="AZ418" s="115"/>
      <c r="BA418" s="116">
        <f t="shared" si="1610"/>
        <v>0</v>
      </c>
      <c r="BB418" s="115">
        <v>0</v>
      </c>
      <c r="BC418" s="116">
        <f t="shared" si="1611"/>
        <v>0</v>
      </c>
      <c r="BD418" s="115">
        <v>0</v>
      </c>
      <c r="BE418" s="116">
        <f t="shared" si="1612"/>
        <v>0</v>
      </c>
      <c r="BF418" s="115">
        <v>0</v>
      </c>
      <c r="BG418" s="116">
        <f t="shared" si="1613"/>
        <v>0</v>
      </c>
      <c r="BH418" s="115"/>
      <c r="BI418" s="116">
        <f t="shared" si="1614"/>
        <v>0</v>
      </c>
      <c r="BJ418" s="115">
        <v>0</v>
      </c>
      <c r="BK418" s="116">
        <f t="shared" si="1615"/>
        <v>0</v>
      </c>
      <c r="BL418" s="115"/>
      <c r="BM418" s="116">
        <f t="shared" si="1616"/>
        <v>0</v>
      </c>
      <c r="BN418" s="115">
        <v>0</v>
      </c>
      <c r="BO418" s="116">
        <f t="shared" si="1617"/>
        <v>0</v>
      </c>
      <c r="BP418" s="115">
        <v>0</v>
      </c>
      <c r="BQ418" s="116">
        <f t="shared" si="1618"/>
        <v>0</v>
      </c>
      <c r="BR418" s="115"/>
      <c r="BS418" s="116">
        <f t="shared" si="1619"/>
        <v>0</v>
      </c>
      <c r="BT418" s="115"/>
      <c r="BU418" s="116">
        <f t="shared" si="1620"/>
        <v>0</v>
      </c>
      <c r="BV418" s="115">
        <v>0</v>
      </c>
      <c r="BW418" s="124">
        <f t="shared" si="1621"/>
        <v>0</v>
      </c>
      <c r="BX418" s="115">
        <v>0</v>
      </c>
      <c r="BY418" s="116">
        <f t="shared" si="1622"/>
        <v>0</v>
      </c>
      <c r="BZ418" s="115"/>
      <c r="CA418" s="116">
        <f t="shared" si="1623"/>
        <v>0</v>
      </c>
      <c r="CB418" s="115">
        <v>0</v>
      </c>
      <c r="CC418" s="116">
        <f t="shared" si="1624"/>
        <v>0</v>
      </c>
      <c r="CD418" s="115">
        <v>0</v>
      </c>
      <c r="CE418" s="116">
        <f t="shared" si="1625"/>
        <v>0</v>
      </c>
      <c r="CF418" s="115">
        <v>0</v>
      </c>
      <c r="CG418" s="116">
        <f t="shared" si="1626"/>
        <v>0</v>
      </c>
      <c r="CH418" s="115"/>
      <c r="CI418" s="116">
        <f t="shared" si="1627"/>
        <v>0</v>
      </c>
      <c r="CJ418" s="115"/>
      <c r="CK418" s="116">
        <f t="shared" si="1628"/>
        <v>0</v>
      </c>
      <c r="CL418" s="115">
        <v>0</v>
      </c>
      <c r="CM418" s="116">
        <f t="shared" si="1629"/>
        <v>0</v>
      </c>
      <c r="CN418" s="115">
        <v>0</v>
      </c>
      <c r="CO418" s="116">
        <f t="shared" si="1630"/>
        <v>0</v>
      </c>
      <c r="CP418" s="115">
        <v>0</v>
      </c>
      <c r="CQ418" s="116">
        <f t="shared" si="1631"/>
        <v>0</v>
      </c>
      <c r="CR418" s="115">
        <v>0</v>
      </c>
      <c r="CS418" s="116">
        <f t="shared" si="1632"/>
        <v>0</v>
      </c>
      <c r="CT418" s="115">
        <v>0</v>
      </c>
      <c r="CU418" s="116">
        <f t="shared" si="1633"/>
        <v>0</v>
      </c>
      <c r="CV418" s="115">
        <v>0</v>
      </c>
      <c r="CW418" s="116">
        <f t="shared" si="1634"/>
        <v>0</v>
      </c>
      <c r="CX418" s="123">
        <v>0</v>
      </c>
      <c r="CY418" s="115">
        <f t="shared" si="1635"/>
        <v>0</v>
      </c>
      <c r="CZ418" s="115">
        <v>0</v>
      </c>
      <c r="DA418" s="124">
        <f t="shared" si="1636"/>
        <v>0</v>
      </c>
      <c r="DB418" s="115">
        <v>0</v>
      </c>
      <c r="DC418" s="116">
        <f t="shared" si="1637"/>
        <v>0</v>
      </c>
      <c r="DD418" s="125"/>
      <c r="DE418" s="115">
        <f t="shared" si="1638"/>
        <v>0</v>
      </c>
      <c r="DF418" s="115">
        <v>0</v>
      </c>
      <c r="DG418" s="116">
        <f t="shared" si="1639"/>
        <v>0</v>
      </c>
      <c r="DH418" s="115"/>
      <c r="DI418" s="116">
        <f t="shared" si="1640"/>
        <v>0</v>
      </c>
      <c r="DJ418" s="115">
        <v>0</v>
      </c>
      <c r="DK418" s="124">
        <f t="shared" si="1641"/>
        <v>0</v>
      </c>
      <c r="DL418" s="124"/>
      <c r="DM418" s="124"/>
      <c r="DN418" s="116">
        <f t="shared" si="1642"/>
        <v>11</v>
      </c>
      <c r="DO418" s="116">
        <f t="shared" si="1642"/>
        <v>333561.30595199991</v>
      </c>
    </row>
    <row r="419" spans="1:119" s="37" customFormat="1" ht="15.75" customHeight="1" x14ac:dyDescent="0.25">
      <c r="A419" s="89"/>
      <c r="B419" s="109">
        <v>354</v>
      </c>
      <c r="C419" s="110" t="s">
        <v>919</v>
      </c>
      <c r="D419" s="152" t="s">
        <v>920</v>
      </c>
      <c r="E419" s="93">
        <v>24257</v>
      </c>
      <c r="F419" s="112">
        <v>1.06</v>
      </c>
      <c r="G419" s="131">
        <v>1</v>
      </c>
      <c r="H419" s="101"/>
      <c r="I419" s="101"/>
      <c r="J419" s="101"/>
      <c r="K419" s="65"/>
      <c r="L419" s="113">
        <v>1.4</v>
      </c>
      <c r="M419" s="113">
        <v>1.68</v>
      </c>
      <c r="N419" s="113">
        <v>2.23</v>
      </c>
      <c r="O419" s="114">
        <v>2.57</v>
      </c>
      <c r="P419" s="115">
        <v>15</v>
      </c>
      <c r="Q419" s="116">
        <f t="shared" si="1595"/>
        <v>593956.90200000012</v>
      </c>
      <c r="R419" s="115">
        <v>0</v>
      </c>
      <c r="S419" s="115">
        <f t="shared" si="1596"/>
        <v>0</v>
      </c>
      <c r="T419" s="115">
        <v>126</v>
      </c>
      <c r="U419" s="116">
        <f t="shared" si="1597"/>
        <v>5583410.8631280009</v>
      </c>
      <c r="V419" s="115"/>
      <c r="W419" s="116">
        <f t="shared" si="1598"/>
        <v>0</v>
      </c>
      <c r="X419" s="115">
        <v>0</v>
      </c>
      <c r="Y419" s="116">
        <f t="shared" si="1599"/>
        <v>0</v>
      </c>
      <c r="Z419" s="116"/>
      <c r="AA419" s="116"/>
      <c r="AB419" s="115"/>
      <c r="AC419" s="116">
        <f t="shared" si="1600"/>
        <v>0</v>
      </c>
      <c r="AD419" s="115"/>
      <c r="AE419" s="116"/>
      <c r="AF419" s="115"/>
      <c r="AG419" s="116">
        <f t="shared" si="1601"/>
        <v>0</v>
      </c>
      <c r="AH419" s="115"/>
      <c r="AI419" s="116"/>
      <c r="AJ419" s="117"/>
      <c r="AK419" s="116">
        <f t="shared" si="1602"/>
        <v>0</v>
      </c>
      <c r="AL419" s="115">
        <v>0</v>
      </c>
      <c r="AM419" s="116">
        <f t="shared" si="1603"/>
        <v>0</v>
      </c>
      <c r="AN419" s="115">
        <v>1</v>
      </c>
      <c r="AO419" s="115">
        <f t="shared" si="1604"/>
        <v>39597.126800000005</v>
      </c>
      <c r="AP419" s="115"/>
      <c r="AQ419" s="116">
        <f t="shared" si="1605"/>
        <v>0</v>
      </c>
      <c r="AR419" s="123">
        <v>0</v>
      </c>
      <c r="AS419" s="116">
        <f t="shared" si="1606"/>
        <v>0</v>
      </c>
      <c r="AT419" s="115">
        <v>0</v>
      </c>
      <c r="AU419" s="122">
        <f t="shared" si="1607"/>
        <v>0</v>
      </c>
      <c r="AV419" s="115"/>
      <c r="AW419" s="116">
        <f t="shared" si="1608"/>
        <v>0</v>
      </c>
      <c r="AX419" s="115"/>
      <c r="AY419" s="115">
        <f t="shared" si="1609"/>
        <v>0</v>
      </c>
      <c r="AZ419" s="115"/>
      <c r="BA419" s="116">
        <f t="shared" si="1610"/>
        <v>0</v>
      </c>
      <c r="BB419" s="115">
        <v>0</v>
      </c>
      <c r="BC419" s="116">
        <f t="shared" si="1611"/>
        <v>0</v>
      </c>
      <c r="BD419" s="115">
        <v>0</v>
      </c>
      <c r="BE419" s="116">
        <f t="shared" si="1612"/>
        <v>0</v>
      </c>
      <c r="BF419" s="115">
        <v>0</v>
      </c>
      <c r="BG419" s="116">
        <f t="shared" si="1613"/>
        <v>0</v>
      </c>
      <c r="BH419" s="115"/>
      <c r="BI419" s="116">
        <f t="shared" si="1614"/>
        <v>0</v>
      </c>
      <c r="BJ419" s="115">
        <v>3</v>
      </c>
      <c r="BK419" s="116">
        <f t="shared" si="1615"/>
        <v>142549.65648000003</v>
      </c>
      <c r="BL419" s="115">
        <v>3</v>
      </c>
      <c r="BM419" s="116">
        <f t="shared" si="1616"/>
        <v>129590.59680000001</v>
      </c>
      <c r="BN419" s="115">
        <v>0</v>
      </c>
      <c r="BO419" s="116">
        <f t="shared" si="1617"/>
        <v>0</v>
      </c>
      <c r="BP419" s="115">
        <v>0</v>
      </c>
      <c r="BQ419" s="116">
        <f t="shared" si="1618"/>
        <v>0</v>
      </c>
      <c r="BR419" s="115">
        <v>1</v>
      </c>
      <c r="BS419" s="116">
        <f t="shared" si="1619"/>
        <v>38877.179040000003</v>
      </c>
      <c r="BT419" s="115">
        <v>2</v>
      </c>
      <c r="BU419" s="116">
        <f t="shared" si="1620"/>
        <v>103672.47744</v>
      </c>
      <c r="BV419" s="115">
        <v>30</v>
      </c>
      <c r="BW419" s="124">
        <f t="shared" si="1621"/>
        <v>1555087.1616</v>
      </c>
      <c r="BX419" s="115">
        <v>0</v>
      </c>
      <c r="BY419" s="116">
        <f t="shared" si="1622"/>
        <v>0</v>
      </c>
      <c r="BZ419" s="115">
        <v>50</v>
      </c>
      <c r="CA419" s="116">
        <f t="shared" si="1623"/>
        <v>1799869.4</v>
      </c>
      <c r="CB419" s="115">
        <v>0</v>
      </c>
      <c r="CC419" s="116">
        <f t="shared" si="1624"/>
        <v>0</v>
      </c>
      <c r="CD419" s="115">
        <v>3</v>
      </c>
      <c r="CE419" s="116">
        <f t="shared" si="1625"/>
        <v>129590.59680000001</v>
      </c>
      <c r="CF419" s="115">
        <v>0</v>
      </c>
      <c r="CG419" s="116">
        <f t="shared" si="1626"/>
        <v>0</v>
      </c>
      <c r="CH419" s="115"/>
      <c r="CI419" s="116">
        <f t="shared" si="1627"/>
        <v>0</v>
      </c>
      <c r="CJ419" s="115"/>
      <c r="CK419" s="116">
        <f t="shared" si="1628"/>
        <v>0</v>
      </c>
      <c r="CL419" s="115">
        <v>0</v>
      </c>
      <c r="CM419" s="116">
        <f t="shared" si="1629"/>
        <v>0</v>
      </c>
      <c r="CN419" s="115">
        <v>10</v>
      </c>
      <c r="CO419" s="116">
        <f t="shared" si="1630"/>
        <v>323976.49200000003</v>
      </c>
      <c r="CP419" s="115">
        <v>3</v>
      </c>
      <c r="CQ419" s="116">
        <f t="shared" si="1631"/>
        <v>107992.164</v>
      </c>
      <c r="CR419" s="115">
        <v>0</v>
      </c>
      <c r="CS419" s="116">
        <f t="shared" si="1632"/>
        <v>0</v>
      </c>
      <c r="CT419" s="115">
        <v>0</v>
      </c>
      <c r="CU419" s="116">
        <f t="shared" si="1633"/>
        <v>0</v>
      </c>
      <c r="CV419" s="115">
        <v>0</v>
      </c>
      <c r="CW419" s="116">
        <f t="shared" si="1634"/>
        <v>0</v>
      </c>
      <c r="CX419" s="123">
        <v>0</v>
      </c>
      <c r="CY419" s="115">
        <f t="shared" si="1635"/>
        <v>0</v>
      </c>
      <c r="CZ419" s="115">
        <v>0</v>
      </c>
      <c r="DA419" s="124">
        <f t="shared" si="1636"/>
        <v>0</v>
      </c>
      <c r="DB419" s="115">
        <v>0</v>
      </c>
      <c r="DC419" s="116">
        <f t="shared" si="1637"/>
        <v>0</v>
      </c>
      <c r="DD419" s="125"/>
      <c r="DE419" s="115">
        <f t="shared" si="1638"/>
        <v>0</v>
      </c>
      <c r="DF419" s="115">
        <v>1</v>
      </c>
      <c r="DG419" s="116">
        <f t="shared" si="1639"/>
        <v>43196.865600000005</v>
      </c>
      <c r="DH419" s="115"/>
      <c r="DI419" s="116">
        <f t="shared" si="1640"/>
        <v>0</v>
      </c>
      <c r="DJ419" s="115">
        <v>3</v>
      </c>
      <c r="DK419" s="124">
        <f t="shared" si="1641"/>
        <v>158594.20656000002</v>
      </c>
      <c r="DL419" s="124"/>
      <c r="DM419" s="124"/>
      <c r="DN419" s="116">
        <f t="shared" si="1642"/>
        <v>251</v>
      </c>
      <c r="DO419" s="116">
        <f t="shared" si="1642"/>
        <v>10749961.688248001</v>
      </c>
    </row>
    <row r="420" spans="1:119" s="37" customFormat="1" ht="15.75" customHeight="1" x14ac:dyDescent="0.25">
      <c r="A420" s="89"/>
      <c r="B420" s="109">
        <v>355</v>
      </c>
      <c r="C420" s="110" t="s">
        <v>921</v>
      </c>
      <c r="D420" s="152" t="s">
        <v>922</v>
      </c>
      <c r="E420" s="93">
        <v>24257</v>
      </c>
      <c r="F420" s="112">
        <v>1.1599999999999999</v>
      </c>
      <c r="G420" s="131">
        <v>1</v>
      </c>
      <c r="H420" s="101"/>
      <c r="I420" s="101"/>
      <c r="J420" s="101"/>
      <c r="K420" s="65"/>
      <c r="L420" s="113">
        <v>1.4</v>
      </c>
      <c r="M420" s="113">
        <v>1.68</v>
      </c>
      <c r="N420" s="113">
        <v>2.23</v>
      </c>
      <c r="O420" s="114">
        <v>2.57</v>
      </c>
      <c r="P420" s="115">
        <v>0</v>
      </c>
      <c r="Q420" s="116">
        <f t="shared" si="1595"/>
        <v>0</v>
      </c>
      <c r="R420" s="115"/>
      <c r="S420" s="115">
        <f t="shared" si="1596"/>
        <v>0</v>
      </c>
      <c r="T420" s="115">
        <v>16</v>
      </c>
      <c r="U420" s="116">
        <f t="shared" si="1597"/>
        <v>775891.776128</v>
      </c>
      <c r="V420" s="115"/>
      <c r="W420" s="116">
        <f t="shared" si="1598"/>
        <v>0</v>
      </c>
      <c r="X420" s="115">
        <v>0</v>
      </c>
      <c r="Y420" s="116">
        <f t="shared" si="1599"/>
        <v>0</v>
      </c>
      <c r="Z420" s="116"/>
      <c r="AA420" s="116"/>
      <c r="AB420" s="115"/>
      <c r="AC420" s="116">
        <f t="shared" si="1600"/>
        <v>0</v>
      </c>
      <c r="AD420" s="115"/>
      <c r="AE420" s="116"/>
      <c r="AF420" s="115"/>
      <c r="AG420" s="116">
        <f t="shared" si="1601"/>
        <v>0</v>
      </c>
      <c r="AH420" s="115"/>
      <c r="AI420" s="116"/>
      <c r="AJ420" s="117"/>
      <c r="AK420" s="116">
        <f t="shared" si="1602"/>
        <v>0</v>
      </c>
      <c r="AL420" s="115">
        <v>5</v>
      </c>
      <c r="AM420" s="116">
        <f t="shared" si="1603"/>
        <v>216663.52399999998</v>
      </c>
      <c r="AN420" s="115">
        <v>0</v>
      </c>
      <c r="AO420" s="115">
        <f t="shared" si="1604"/>
        <v>0</v>
      </c>
      <c r="AP420" s="115"/>
      <c r="AQ420" s="116">
        <f t="shared" si="1605"/>
        <v>0</v>
      </c>
      <c r="AR420" s="123">
        <v>0</v>
      </c>
      <c r="AS420" s="116">
        <f t="shared" si="1606"/>
        <v>0</v>
      </c>
      <c r="AT420" s="115">
        <v>0</v>
      </c>
      <c r="AU420" s="122">
        <f t="shared" si="1607"/>
        <v>0</v>
      </c>
      <c r="AV420" s="115"/>
      <c r="AW420" s="116">
        <f t="shared" si="1608"/>
        <v>0</v>
      </c>
      <c r="AX420" s="115"/>
      <c r="AY420" s="115">
        <f t="shared" si="1609"/>
        <v>0</v>
      </c>
      <c r="AZ420" s="115"/>
      <c r="BA420" s="116">
        <f t="shared" si="1610"/>
        <v>0</v>
      </c>
      <c r="BB420" s="115">
        <v>0</v>
      </c>
      <c r="BC420" s="116">
        <f t="shared" si="1611"/>
        <v>0</v>
      </c>
      <c r="BD420" s="115">
        <v>0</v>
      </c>
      <c r="BE420" s="116">
        <f t="shared" si="1612"/>
        <v>0</v>
      </c>
      <c r="BF420" s="115">
        <v>0</v>
      </c>
      <c r="BG420" s="116">
        <f t="shared" si="1613"/>
        <v>0</v>
      </c>
      <c r="BH420" s="115"/>
      <c r="BI420" s="116">
        <f t="shared" si="1614"/>
        <v>0</v>
      </c>
      <c r="BJ420" s="115">
        <v>0</v>
      </c>
      <c r="BK420" s="116">
        <f t="shared" si="1615"/>
        <v>0</v>
      </c>
      <c r="BL420" s="115"/>
      <c r="BM420" s="116">
        <f t="shared" si="1616"/>
        <v>0</v>
      </c>
      <c r="BN420" s="115">
        <v>0</v>
      </c>
      <c r="BO420" s="116">
        <f t="shared" si="1617"/>
        <v>0</v>
      </c>
      <c r="BP420" s="115">
        <v>0</v>
      </c>
      <c r="BQ420" s="116">
        <f t="shared" si="1618"/>
        <v>0</v>
      </c>
      <c r="BR420" s="115"/>
      <c r="BS420" s="116">
        <f t="shared" si="1619"/>
        <v>0</v>
      </c>
      <c r="BT420" s="115">
        <v>0</v>
      </c>
      <c r="BU420" s="116">
        <f t="shared" si="1620"/>
        <v>0</v>
      </c>
      <c r="BV420" s="115">
        <v>3</v>
      </c>
      <c r="BW420" s="124">
        <f t="shared" si="1621"/>
        <v>170179.34975999998</v>
      </c>
      <c r="BX420" s="115"/>
      <c r="BY420" s="116">
        <f t="shared" si="1622"/>
        <v>0</v>
      </c>
      <c r="BZ420" s="115">
        <v>190</v>
      </c>
      <c r="CA420" s="116">
        <f t="shared" si="1623"/>
        <v>7484739.919999999</v>
      </c>
      <c r="CB420" s="115">
        <v>0</v>
      </c>
      <c r="CC420" s="116">
        <f t="shared" si="1624"/>
        <v>0</v>
      </c>
      <c r="CD420" s="115">
        <v>1</v>
      </c>
      <c r="CE420" s="116">
        <f t="shared" si="1625"/>
        <v>47272.041599999997</v>
      </c>
      <c r="CF420" s="115">
        <v>0</v>
      </c>
      <c r="CG420" s="116">
        <f t="shared" si="1626"/>
        <v>0</v>
      </c>
      <c r="CH420" s="115"/>
      <c r="CI420" s="116">
        <f t="shared" si="1627"/>
        <v>0</v>
      </c>
      <c r="CJ420" s="115"/>
      <c r="CK420" s="116">
        <f t="shared" si="1628"/>
        <v>0</v>
      </c>
      <c r="CL420" s="115">
        <v>0</v>
      </c>
      <c r="CM420" s="116">
        <f t="shared" si="1629"/>
        <v>0</v>
      </c>
      <c r="CN420" s="115">
        <v>0</v>
      </c>
      <c r="CO420" s="116">
        <f t="shared" si="1630"/>
        <v>0</v>
      </c>
      <c r="CP420" s="115">
        <v>0</v>
      </c>
      <c r="CQ420" s="116">
        <f t="shared" si="1631"/>
        <v>0</v>
      </c>
      <c r="CR420" s="115">
        <v>0</v>
      </c>
      <c r="CS420" s="116">
        <f t="shared" si="1632"/>
        <v>0</v>
      </c>
      <c r="CT420" s="115">
        <v>0</v>
      </c>
      <c r="CU420" s="116">
        <f t="shared" si="1633"/>
        <v>0</v>
      </c>
      <c r="CV420" s="115"/>
      <c r="CW420" s="116">
        <f t="shared" si="1634"/>
        <v>0</v>
      </c>
      <c r="CX420" s="123">
        <v>0</v>
      </c>
      <c r="CY420" s="115">
        <f t="shared" si="1635"/>
        <v>0</v>
      </c>
      <c r="CZ420" s="115">
        <v>0</v>
      </c>
      <c r="DA420" s="124">
        <f t="shared" si="1636"/>
        <v>0</v>
      </c>
      <c r="DB420" s="115">
        <v>0</v>
      </c>
      <c r="DC420" s="116">
        <f t="shared" si="1637"/>
        <v>0</v>
      </c>
      <c r="DD420" s="125"/>
      <c r="DE420" s="115">
        <f t="shared" si="1638"/>
        <v>0</v>
      </c>
      <c r="DF420" s="115"/>
      <c r="DG420" s="116">
        <f t="shared" si="1639"/>
        <v>0</v>
      </c>
      <c r="DH420" s="115">
        <v>2</v>
      </c>
      <c r="DI420" s="116">
        <f t="shared" si="1640"/>
        <v>100396.81216</v>
      </c>
      <c r="DJ420" s="115">
        <v>0</v>
      </c>
      <c r="DK420" s="124">
        <f t="shared" si="1641"/>
        <v>0</v>
      </c>
      <c r="DL420" s="124"/>
      <c r="DM420" s="124"/>
      <c r="DN420" s="116">
        <f t="shared" si="1642"/>
        <v>217</v>
      </c>
      <c r="DO420" s="116">
        <f t="shared" si="1642"/>
        <v>8795143.4236479998</v>
      </c>
    </row>
    <row r="421" spans="1:119" s="37" customFormat="1" ht="15.75" customHeight="1" x14ac:dyDescent="0.25">
      <c r="A421" s="89"/>
      <c r="B421" s="109">
        <v>356</v>
      </c>
      <c r="C421" s="110" t="s">
        <v>923</v>
      </c>
      <c r="D421" s="152" t="s">
        <v>924</v>
      </c>
      <c r="E421" s="93">
        <v>24257</v>
      </c>
      <c r="F421" s="139">
        <v>3.32</v>
      </c>
      <c r="G421" s="131">
        <v>1</v>
      </c>
      <c r="H421" s="101"/>
      <c r="I421" s="101"/>
      <c r="J421" s="101"/>
      <c r="K421" s="65"/>
      <c r="L421" s="113">
        <v>1.4</v>
      </c>
      <c r="M421" s="113">
        <v>1.68</v>
      </c>
      <c r="N421" s="113">
        <v>2.23</v>
      </c>
      <c r="O421" s="114">
        <v>2.57</v>
      </c>
      <c r="P421" s="115">
        <v>7</v>
      </c>
      <c r="Q421" s="116">
        <f t="shared" si="1595"/>
        <v>868148.32719999994</v>
      </c>
      <c r="R421" s="115">
        <v>0</v>
      </c>
      <c r="S421" s="115">
        <f t="shared" si="1596"/>
        <v>0</v>
      </c>
      <c r="T421" s="115">
        <v>32</v>
      </c>
      <c r="U421" s="116">
        <f t="shared" si="1597"/>
        <v>4441311.5461119991</v>
      </c>
      <c r="V421" s="115"/>
      <c r="W421" s="116">
        <f t="shared" si="1598"/>
        <v>0</v>
      </c>
      <c r="X421" s="115">
        <v>0</v>
      </c>
      <c r="Y421" s="116">
        <f t="shared" si="1599"/>
        <v>0</v>
      </c>
      <c r="Z421" s="116"/>
      <c r="AA421" s="116"/>
      <c r="AB421" s="115"/>
      <c r="AC421" s="116">
        <f t="shared" si="1600"/>
        <v>0</v>
      </c>
      <c r="AD421" s="115"/>
      <c r="AE421" s="116"/>
      <c r="AF421" s="115"/>
      <c r="AG421" s="116">
        <f t="shared" si="1601"/>
        <v>0</v>
      </c>
      <c r="AH421" s="115"/>
      <c r="AI421" s="116"/>
      <c r="AJ421" s="117"/>
      <c r="AK421" s="116">
        <f t="shared" si="1602"/>
        <v>0</v>
      </c>
      <c r="AL421" s="115">
        <v>0</v>
      </c>
      <c r="AM421" s="116">
        <f t="shared" si="1603"/>
        <v>0</v>
      </c>
      <c r="AN421" s="115">
        <v>0</v>
      </c>
      <c r="AO421" s="115">
        <f t="shared" si="1604"/>
        <v>0</v>
      </c>
      <c r="AP421" s="115">
        <v>0</v>
      </c>
      <c r="AQ421" s="116">
        <f t="shared" si="1605"/>
        <v>0</v>
      </c>
      <c r="AR421" s="123">
        <v>0</v>
      </c>
      <c r="AS421" s="116">
        <f t="shared" si="1606"/>
        <v>0</v>
      </c>
      <c r="AT421" s="115">
        <v>0</v>
      </c>
      <c r="AU421" s="122">
        <f t="shared" si="1607"/>
        <v>0</v>
      </c>
      <c r="AV421" s="115"/>
      <c r="AW421" s="116">
        <f t="shared" si="1608"/>
        <v>0</v>
      </c>
      <c r="AX421" s="115"/>
      <c r="AY421" s="115">
        <f t="shared" si="1609"/>
        <v>0</v>
      </c>
      <c r="AZ421" s="115"/>
      <c r="BA421" s="116">
        <f t="shared" si="1610"/>
        <v>0</v>
      </c>
      <c r="BB421" s="115"/>
      <c r="BC421" s="116">
        <f t="shared" si="1611"/>
        <v>0</v>
      </c>
      <c r="BD421" s="115"/>
      <c r="BE421" s="116">
        <f t="shared" si="1612"/>
        <v>0</v>
      </c>
      <c r="BF421" s="115"/>
      <c r="BG421" s="116">
        <f t="shared" si="1613"/>
        <v>0</v>
      </c>
      <c r="BH421" s="115"/>
      <c r="BI421" s="116">
        <f t="shared" si="1614"/>
        <v>0</v>
      </c>
      <c r="BJ421" s="115">
        <v>0</v>
      </c>
      <c r="BK421" s="116">
        <f t="shared" si="1615"/>
        <v>0</v>
      </c>
      <c r="BL421" s="115">
        <v>1</v>
      </c>
      <c r="BM421" s="116">
        <f t="shared" si="1616"/>
        <v>135295.84319999997</v>
      </c>
      <c r="BN421" s="115"/>
      <c r="BO421" s="116">
        <f t="shared" si="1617"/>
        <v>0</v>
      </c>
      <c r="BP421" s="115">
        <v>0</v>
      </c>
      <c r="BQ421" s="116">
        <f t="shared" si="1618"/>
        <v>0</v>
      </c>
      <c r="BR421" s="115"/>
      <c r="BS421" s="116">
        <f t="shared" si="1619"/>
        <v>0</v>
      </c>
      <c r="BT421" s="115">
        <v>1</v>
      </c>
      <c r="BU421" s="116">
        <f t="shared" si="1620"/>
        <v>162355.01183999996</v>
      </c>
      <c r="BV421" s="115">
        <v>0</v>
      </c>
      <c r="BW421" s="124">
        <f t="shared" si="1621"/>
        <v>0</v>
      </c>
      <c r="BX421" s="115"/>
      <c r="BY421" s="116">
        <f t="shared" si="1622"/>
        <v>0</v>
      </c>
      <c r="BZ421" s="115"/>
      <c r="CA421" s="116">
        <f t="shared" si="1623"/>
        <v>0</v>
      </c>
      <c r="CB421" s="115"/>
      <c r="CC421" s="116">
        <f t="shared" si="1624"/>
        <v>0</v>
      </c>
      <c r="CD421" s="115">
        <v>0</v>
      </c>
      <c r="CE421" s="116">
        <f t="shared" si="1625"/>
        <v>0</v>
      </c>
      <c r="CF421" s="115"/>
      <c r="CG421" s="116">
        <f t="shared" si="1626"/>
        <v>0</v>
      </c>
      <c r="CH421" s="115"/>
      <c r="CI421" s="116">
        <f t="shared" si="1627"/>
        <v>0</v>
      </c>
      <c r="CJ421" s="115"/>
      <c r="CK421" s="116">
        <f t="shared" si="1628"/>
        <v>0</v>
      </c>
      <c r="CL421" s="115">
        <v>0</v>
      </c>
      <c r="CM421" s="116">
        <f t="shared" si="1629"/>
        <v>0</v>
      </c>
      <c r="CN421" s="115">
        <v>0</v>
      </c>
      <c r="CO421" s="116">
        <f t="shared" si="1630"/>
        <v>0</v>
      </c>
      <c r="CP421" s="115">
        <v>0</v>
      </c>
      <c r="CQ421" s="116">
        <f t="shared" si="1631"/>
        <v>0</v>
      </c>
      <c r="CR421" s="115">
        <v>0</v>
      </c>
      <c r="CS421" s="116">
        <f t="shared" si="1632"/>
        <v>0</v>
      </c>
      <c r="CT421" s="115">
        <v>0</v>
      </c>
      <c r="CU421" s="116">
        <f t="shared" si="1633"/>
        <v>0</v>
      </c>
      <c r="CV421" s="115"/>
      <c r="CW421" s="116">
        <f t="shared" si="1634"/>
        <v>0</v>
      </c>
      <c r="CX421" s="123">
        <v>0</v>
      </c>
      <c r="CY421" s="115">
        <f t="shared" si="1635"/>
        <v>0</v>
      </c>
      <c r="CZ421" s="115"/>
      <c r="DA421" s="124">
        <f t="shared" si="1636"/>
        <v>0</v>
      </c>
      <c r="DB421" s="115">
        <v>0</v>
      </c>
      <c r="DC421" s="116">
        <f t="shared" si="1637"/>
        <v>0</v>
      </c>
      <c r="DD421" s="125"/>
      <c r="DE421" s="115">
        <f t="shared" si="1638"/>
        <v>0</v>
      </c>
      <c r="DF421" s="115"/>
      <c r="DG421" s="116">
        <f t="shared" si="1639"/>
        <v>0</v>
      </c>
      <c r="DH421" s="115"/>
      <c r="DI421" s="116">
        <f t="shared" si="1640"/>
        <v>0</v>
      </c>
      <c r="DJ421" s="115">
        <v>0</v>
      </c>
      <c r="DK421" s="124">
        <f t="shared" si="1641"/>
        <v>0</v>
      </c>
      <c r="DL421" s="124"/>
      <c r="DM421" s="124"/>
      <c r="DN421" s="116">
        <f t="shared" si="1642"/>
        <v>41</v>
      </c>
      <c r="DO421" s="116">
        <f t="shared" si="1642"/>
        <v>5607110.7283519991</v>
      </c>
    </row>
    <row r="422" spans="1:119" s="37" customFormat="1" ht="15.75" customHeight="1" x14ac:dyDescent="0.25">
      <c r="A422" s="102">
        <v>36</v>
      </c>
      <c r="B422" s="134"/>
      <c r="C422" s="135"/>
      <c r="D422" s="153" t="s">
        <v>925</v>
      </c>
      <c r="E422" s="103">
        <v>24257</v>
      </c>
      <c r="F422" s="220"/>
      <c r="G422" s="104"/>
      <c r="H422" s="101"/>
      <c r="I422" s="101"/>
      <c r="J422" s="101"/>
      <c r="K422" s="105"/>
      <c r="L422" s="106">
        <v>1.4</v>
      </c>
      <c r="M422" s="106">
        <v>1.68</v>
      </c>
      <c r="N422" s="106">
        <v>2.23</v>
      </c>
      <c r="O422" s="107">
        <v>2.57</v>
      </c>
      <c r="P422" s="100">
        <f t="shared" ref="P422:Y422" si="1643">SUM(P423:P444)</f>
        <v>276</v>
      </c>
      <c r="Q422" s="100">
        <f t="shared" si="1643"/>
        <v>18771698.038494799</v>
      </c>
      <c r="R422" s="100">
        <f t="shared" si="1643"/>
        <v>250</v>
      </c>
      <c r="S422" s="100">
        <f t="shared" si="1643"/>
        <v>32259995.576399997</v>
      </c>
      <c r="T422" s="100">
        <f t="shared" si="1643"/>
        <v>260</v>
      </c>
      <c r="U422" s="100">
        <f t="shared" si="1643"/>
        <v>28801910.611002866</v>
      </c>
      <c r="V422" s="100">
        <f t="shared" si="1643"/>
        <v>177</v>
      </c>
      <c r="W422" s="100">
        <f t="shared" si="1643"/>
        <v>7081489.0292720003</v>
      </c>
      <c r="X422" s="100">
        <f t="shared" si="1643"/>
        <v>51</v>
      </c>
      <c r="Y422" s="100">
        <f t="shared" si="1643"/>
        <v>1212364.8599999999</v>
      </c>
      <c r="Z422" s="100"/>
      <c r="AA422" s="100"/>
      <c r="AB422" s="100">
        <f t="shared" ref="AB422:CM422" si="1644">SUM(AB423:AB444)</f>
        <v>113</v>
      </c>
      <c r="AC422" s="100">
        <f t="shared" si="1644"/>
        <v>13621272.108460478</v>
      </c>
      <c r="AD422" s="100">
        <f t="shared" si="1644"/>
        <v>0</v>
      </c>
      <c r="AE422" s="100">
        <f t="shared" si="1644"/>
        <v>0</v>
      </c>
      <c r="AF422" s="100">
        <f t="shared" si="1644"/>
        <v>54</v>
      </c>
      <c r="AG422" s="100">
        <f t="shared" si="1644"/>
        <v>1992557.3052000003</v>
      </c>
      <c r="AH422" s="100">
        <f t="shared" si="1644"/>
        <v>0</v>
      </c>
      <c r="AI422" s="100">
        <f t="shared" si="1644"/>
        <v>0</v>
      </c>
      <c r="AJ422" s="100">
        <f t="shared" si="1644"/>
        <v>45</v>
      </c>
      <c r="AK422" s="100">
        <f t="shared" si="1644"/>
        <v>2457824.1427924801</v>
      </c>
      <c r="AL422" s="100">
        <f t="shared" si="1644"/>
        <v>61</v>
      </c>
      <c r="AM422" s="100">
        <f t="shared" si="1644"/>
        <v>1654861.054</v>
      </c>
      <c r="AN422" s="100">
        <f t="shared" si="1644"/>
        <v>81</v>
      </c>
      <c r="AO422" s="100">
        <f t="shared" si="1644"/>
        <v>1483771.5816000002</v>
      </c>
      <c r="AP422" s="100">
        <f t="shared" si="1644"/>
        <v>162</v>
      </c>
      <c r="AQ422" s="100">
        <f t="shared" si="1644"/>
        <v>6304664.0378399994</v>
      </c>
      <c r="AR422" s="100">
        <f t="shared" si="1644"/>
        <v>36</v>
      </c>
      <c r="AS422" s="100">
        <f t="shared" si="1644"/>
        <v>1026944.3519999998</v>
      </c>
      <c r="AT422" s="100">
        <f t="shared" si="1644"/>
        <v>0</v>
      </c>
      <c r="AU422" s="100">
        <f t="shared" si="1644"/>
        <v>0</v>
      </c>
      <c r="AV422" s="100">
        <f t="shared" si="1644"/>
        <v>0</v>
      </c>
      <c r="AW422" s="100">
        <f t="shared" si="1644"/>
        <v>0</v>
      </c>
      <c r="AX422" s="100">
        <f t="shared" si="1644"/>
        <v>0</v>
      </c>
      <c r="AY422" s="100">
        <f t="shared" si="1644"/>
        <v>0</v>
      </c>
      <c r="AZ422" s="100">
        <f t="shared" si="1644"/>
        <v>0</v>
      </c>
      <c r="BA422" s="100">
        <f t="shared" si="1644"/>
        <v>0</v>
      </c>
      <c r="BB422" s="100">
        <f t="shared" si="1644"/>
        <v>0</v>
      </c>
      <c r="BC422" s="100">
        <f t="shared" si="1644"/>
        <v>0</v>
      </c>
      <c r="BD422" s="100">
        <f t="shared" si="1644"/>
        <v>0</v>
      </c>
      <c r="BE422" s="100">
        <f t="shared" si="1644"/>
        <v>0</v>
      </c>
      <c r="BF422" s="100">
        <f t="shared" si="1644"/>
        <v>0</v>
      </c>
      <c r="BG422" s="100">
        <f t="shared" si="1644"/>
        <v>0</v>
      </c>
      <c r="BH422" s="100">
        <f t="shared" si="1644"/>
        <v>0</v>
      </c>
      <c r="BI422" s="100">
        <f t="shared" si="1644"/>
        <v>0</v>
      </c>
      <c r="BJ422" s="100">
        <f t="shared" si="1644"/>
        <v>2</v>
      </c>
      <c r="BK422" s="100">
        <f t="shared" si="1644"/>
        <v>251030.84160000001</v>
      </c>
      <c r="BL422" s="100">
        <f t="shared" si="1644"/>
        <v>6</v>
      </c>
      <c r="BM422" s="100">
        <f t="shared" si="1644"/>
        <v>684629.56800000009</v>
      </c>
      <c r="BN422" s="100">
        <f t="shared" si="1644"/>
        <v>86</v>
      </c>
      <c r="BO422" s="100">
        <f t="shared" si="1644"/>
        <v>1752325.68</v>
      </c>
      <c r="BP422" s="100">
        <f t="shared" si="1644"/>
        <v>0</v>
      </c>
      <c r="BQ422" s="100">
        <f t="shared" si="1644"/>
        <v>0</v>
      </c>
      <c r="BR422" s="100">
        <f t="shared" si="1644"/>
        <v>2</v>
      </c>
      <c r="BS422" s="100">
        <f t="shared" si="1644"/>
        <v>23473.013759999998</v>
      </c>
      <c r="BT422" s="100">
        <f t="shared" si="1644"/>
        <v>7</v>
      </c>
      <c r="BU422" s="100">
        <f t="shared" si="1644"/>
        <v>230817.96863999998</v>
      </c>
      <c r="BV422" s="100">
        <f t="shared" si="1644"/>
        <v>32</v>
      </c>
      <c r="BW422" s="100">
        <f t="shared" si="1644"/>
        <v>754070.56703999999</v>
      </c>
      <c r="BX422" s="100">
        <f t="shared" si="1644"/>
        <v>105</v>
      </c>
      <c r="BY422" s="100">
        <f t="shared" si="1644"/>
        <v>5860865.1459120009</v>
      </c>
      <c r="BZ422" s="100">
        <f t="shared" si="1644"/>
        <v>0</v>
      </c>
      <c r="CA422" s="100">
        <f t="shared" si="1644"/>
        <v>0</v>
      </c>
      <c r="CB422" s="100">
        <f t="shared" si="1644"/>
        <v>0</v>
      </c>
      <c r="CC422" s="100">
        <f t="shared" si="1644"/>
        <v>0</v>
      </c>
      <c r="CD422" s="100">
        <f t="shared" si="1644"/>
        <v>21</v>
      </c>
      <c r="CE422" s="100">
        <f t="shared" si="1644"/>
        <v>427893.48</v>
      </c>
      <c r="CF422" s="100">
        <f t="shared" si="1644"/>
        <v>0</v>
      </c>
      <c r="CG422" s="100">
        <f t="shared" si="1644"/>
        <v>0</v>
      </c>
      <c r="CH422" s="100">
        <f t="shared" si="1644"/>
        <v>0</v>
      </c>
      <c r="CI422" s="100">
        <f t="shared" si="1644"/>
        <v>0</v>
      </c>
      <c r="CJ422" s="100">
        <f t="shared" si="1644"/>
        <v>0</v>
      </c>
      <c r="CK422" s="100">
        <f t="shared" si="1644"/>
        <v>0</v>
      </c>
      <c r="CL422" s="100">
        <f t="shared" si="1644"/>
        <v>0</v>
      </c>
      <c r="CM422" s="100">
        <f t="shared" si="1644"/>
        <v>0</v>
      </c>
      <c r="CN422" s="100">
        <f t="shared" ref="CN422:DO422" si="1645">SUM(CN423:CN444)</f>
        <v>6</v>
      </c>
      <c r="CO422" s="100">
        <f t="shared" si="1645"/>
        <v>156486.75839999999</v>
      </c>
      <c r="CP422" s="100">
        <f t="shared" si="1645"/>
        <v>8</v>
      </c>
      <c r="CQ422" s="100">
        <f t="shared" si="1645"/>
        <v>592258.91200000001</v>
      </c>
      <c r="CR422" s="100">
        <f t="shared" si="1645"/>
        <v>32</v>
      </c>
      <c r="CS422" s="100">
        <f t="shared" si="1645"/>
        <v>839486.25600000005</v>
      </c>
      <c r="CT422" s="100">
        <f t="shared" si="1645"/>
        <v>0</v>
      </c>
      <c r="CU422" s="100">
        <f t="shared" si="1645"/>
        <v>0</v>
      </c>
      <c r="CV422" s="100">
        <f t="shared" si="1645"/>
        <v>51</v>
      </c>
      <c r="CW422" s="100">
        <f t="shared" si="1645"/>
        <v>2265498.35385072</v>
      </c>
      <c r="CX422" s="100">
        <f t="shared" si="1645"/>
        <v>855</v>
      </c>
      <c r="CY422" s="100">
        <f t="shared" si="1645"/>
        <v>36904669.709838338</v>
      </c>
      <c r="CZ422" s="100">
        <f t="shared" si="1645"/>
        <v>0</v>
      </c>
      <c r="DA422" s="100">
        <f t="shared" si="1645"/>
        <v>0</v>
      </c>
      <c r="DB422" s="100">
        <f t="shared" si="1645"/>
        <v>0</v>
      </c>
      <c r="DC422" s="100">
        <f t="shared" si="1645"/>
        <v>0</v>
      </c>
      <c r="DD422" s="100">
        <f t="shared" si="1645"/>
        <v>0</v>
      </c>
      <c r="DE422" s="100">
        <f t="shared" si="1645"/>
        <v>0</v>
      </c>
      <c r="DF422" s="100">
        <f t="shared" si="1645"/>
        <v>10</v>
      </c>
      <c r="DG422" s="100">
        <f t="shared" si="1645"/>
        <v>130405.63200000001</v>
      </c>
      <c r="DH422" s="100">
        <f t="shared" si="1645"/>
        <v>0</v>
      </c>
      <c r="DI422" s="100">
        <f t="shared" si="1645"/>
        <v>0</v>
      </c>
      <c r="DJ422" s="100">
        <f t="shared" si="1645"/>
        <v>17</v>
      </c>
      <c r="DK422" s="100">
        <f t="shared" si="1645"/>
        <v>674728.47071206395</v>
      </c>
      <c r="DL422" s="100">
        <f t="shared" si="1645"/>
        <v>0</v>
      </c>
      <c r="DM422" s="100">
        <f t="shared" si="1645"/>
        <v>0</v>
      </c>
      <c r="DN422" s="100">
        <f t="shared" si="1645"/>
        <v>2806</v>
      </c>
      <c r="DO422" s="100">
        <f t="shared" si="1645"/>
        <v>168217993.05481577</v>
      </c>
    </row>
    <row r="423" spans="1:119" s="129" customFormat="1" ht="30" customHeight="1" x14ac:dyDescent="0.25">
      <c r="A423" s="89"/>
      <c r="B423" s="109">
        <v>357</v>
      </c>
      <c r="C423" s="110" t="s">
        <v>926</v>
      </c>
      <c r="D423" s="152" t="s">
        <v>927</v>
      </c>
      <c r="E423" s="93">
        <v>24257</v>
      </c>
      <c r="F423" s="112">
        <v>4.32</v>
      </c>
      <c r="G423" s="131">
        <v>1</v>
      </c>
      <c r="H423" s="101"/>
      <c r="I423" s="101"/>
      <c r="J423" s="101"/>
      <c r="K423" s="65"/>
      <c r="L423" s="113">
        <v>1.4</v>
      </c>
      <c r="M423" s="113">
        <v>1.68</v>
      </c>
      <c r="N423" s="113">
        <v>2.23</v>
      </c>
      <c r="O423" s="114">
        <v>2.57</v>
      </c>
      <c r="P423" s="115">
        <v>5</v>
      </c>
      <c r="Q423" s="116">
        <f>(P423*$E423*$F423*$G423*$L423)</f>
        <v>733531.67999999993</v>
      </c>
      <c r="R423" s="194">
        <v>1</v>
      </c>
      <c r="S423" s="115">
        <f>(R423*$E423*$F423*$G423*$L423)</f>
        <v>146706.33600000001</v>
      </c>
      <c r="T423" s="115">
        <v>2</v>
      </c>
      <c r="U423" s="116">
        <f>(T423*$E423*$F423*$G423*$L423)</f>
        <v>293412.67200000002</v>
      </c>
      <c r="V423" s="115">
        <v>0</v>
      </c>
      <c r="W423" s="116">
        <f t="shared" ref="W423" si="1646">(V423*$E423*$F423*$G423*$L423)</f>
        <v>0</v>
      </c>
      <c r="X423" s="115"/>
      <c r="Y423" s="116">
        <f t="shared" ref="Y423" si="1647">(X423*$E423*$F423*$G423*$L423)</f>
        <v>0</v>
      </c>
      <c r="Z423" s="116"/>
      <c r="AA423" s="116"/>
      <c r="AB423" s="115"/>
      <c r="AC423" s="116">
        <f>(AB423*$E423*$F423*$G423*$L423)</f>
        <v>0</v>
      </c>
      <c r="AD423" s="115"/>
      <c r="AE423" s="116"/>
      <c r="AF423" s="115"/>
      <c r="AG423" s="116">
        <f t="shared" ref="AG423" si="1648">(AF423*$E423*$F423*$G423*$L423)</f>
        <v>0</v>
      </c>
      <c r="AH423" s="115"/>
      <c r="AI423" s="116"/>
      <c r="AJ423" s="117"/>
      <c r="AK423" s="116">
        <f>(AJ423*$E423*$F423*$G423*$L423)</f>
        <v>0</v>
      </c>
      <c r="AL423" s="115">
        <v>0</v>
      </c>
      <c r="AM423" s="116">
        <f>(AL423*$E423*$F423*$G423*$L423)</f>
        <v>0</v>
      </c>
      <c r="AN423" s="115">
        <v>0</v>
      </c>
      <c r="AO423" s="115">
        <f>(AN423*$E423*$F423*$G423*$L423)</f>
        <v>0</v>
      </c>
      <c r="AP423" s="115">
        <v>2</v>
      </c>
      <c r="AQ423" s="116">
        <f>(AP423*$E423*$F423*$G423*$M423)</f>
        <v>352095.20640000002</v>
      </c>
      <c r="AR423" s="123">
        <v>0</v>
      </c>
      <c r="AS423" s="116">
        <f>(AR423*$E423*$F423*$G423*$M423)</f>
        <v>0</v>
      </c>
      <c r="AT423" s="115"/>
      <c r="AU423" s="122">
        <f t="shared" ref="AU423" si="1649">(AT423*$E423*$F423*$G423*$M423)</f>
        <v>0</v>
      </c>
      <c r="AV423" s="115"/>
      <c r="AW423" s="116">
        <f>(AV423*$E423*$F423*$G423*$L423*$AW$13)</f>
        <v>0</v>
      </c>
      <c r="AX423" s="115"/>
      <c r="AY423" s="115">
        <f>(AX423*$E423*$F423*$G423*$L423*$AY$13)</f>
        <v>0</v>
      </c>
      <c r="AZ423" s="115"/>
      <c r="BA423" s="116">
        <f>(AZ423*$E423*$F423*$G423*$L423*$BA$13)</f>
        <v>0</v>
      </c>
      <c r="BB423" s="115"/>
      <c r="BC423" s="116">
        <f>(BB423*$E423*$F423*$G423*$L423)</f>
        <v>0</v>
      </c>
      <c r="BD423" s="115"/>
      <c r="BE423" s="116">
        <f>(BD423*$E423*$F423*$G423*$L423*$BE$13)</f>
        <v>0</v>
      </c>
      <c r="BF423" s="115"/>
      <c r="BG423" s="116"/>
      <c r="BH423" s="115"/>
      <c r="BI423" s="116">
        <f t="shared" ref="BI423" si="1650">(BH423*$E423*$F423*$G423*$L423)</f>
        <v>0</v>
      </c>
      <c r="BJ423" s="115">
        <v>0</v>
      </c>
      <c r="BK423" s="116">
        <f t="shared" ref="BK423" si="1651">(BJ423*$E423*$F423*$G423*$M423)</f>
        <v>0</v>
      </c>
      <c r="BL423" s="115"/>
      <c r="BM423" s="116">
        <f>(BL423*$E423*$F423*$G423*$M423)</f>
        <v>0</v>
      </c>
      <c r="BN423" s="115"/>
      <c r="BO423" s="116">
        <f>(BN423*$E423*$F423*$G423*$M423)</f>
        <v>0</v>
      </c>
      <c r="BP423" s="115"/>
      <c r="BQ423" s="116">
        <f t="shared" ref="BQ423" si="1652">(BP423*$E423*$F423*$G423*$M423)</f>
        <v>0</v>
      </c>
      <c r="BR423" s="115"/>
      <c r="BS423" s="116">
        <f t="shared" ref="BS423" si="1653">(BR423*$E423*$F423*$G423*$M423)</f>
        <v>0</v>
      </c>
      <c r="BT423" s="115"/>
      <c r="BU423" s="116">
        <f t="shared" ref="BU423" si="1654">(BT423*$E423*$F423*$G423*$M423)</f>
        <v>0</v>
      </c>
      <c r="BV423" s="115">
        <v>0</v>
      </c>
      <c r="BW423" s="124">
        <f t="shared" ref="BW423" si="1655">(BV423*$E423*$F423*$G423*$M423)</f>
        <v>0</v>
      </c>
      <c r="BX423" s="115"/>
      <c r="BY423" s="116">
        <f t="shared" ref="BY423" si="1656">(BX423*$E423*$F423*$G423*$L423)</f>
        <v>0</v>
      </c>
      <c r="BZ423" s="115"/>
      <c r="CA423" s="116">
        <f t="shared" ref="CA423" si="1657">(BZ423*$E423*$F423*$G423*$L423)</f>
        <v>0</v>
      </c>
      <c r="CB423" s="115"/>
      <c r="CC423" s="116">
        <f t="shared" ref="CC423" si="1658">(CB423*$E423*$F423*$G423*$L423)</f>
        <v>0</v>
      </c>
      <c r="CD423" s="115">
        <v>0</v>
      </c>
      <c r="CE423" s="116">
        <f t="shared" ref="CE423" si="1659">(CD423*$E423*$F423*$G423*$M423)</f>
        <v>0</v>
      </c>
      <c r="CF423" s="115"/>
      <c r="CG423" s="116">
        <f>(CF423*$E423*$F423*$G423*$L423*$CG$13)</f>
        <v>0</v>
      </c>
      <c r="CH423" s="115"/>
      <c r="CI423" s="116">
        <f t="shared" ref="CI423" si="1660">(CH423*$E423*$F423*$G423*$L423)</f>
        <v>0</v>
      </c>
      <c r="CJ423" s="115"/>
      <c r="CK423" s="116">
        <f t="shared" ref="CK423" si="1661">(CJ423*$E423*$F423*$G423*$L423)</f>
        <v>0</v>
      </c>
      <c r="CL423" s="115"/>
      <c r="CM423" s="116">
        <f t="shared" ref="CM423" si="1662">(CL423*$E423*$F423*$G423*$L423)</f>
        <v>0</v>
      </c>
      <c r="CN423" s="115">
        <v>0</v>
      </c>
      <c r="CO423" s="116">
        <f t="shared" ref="CO423" si="1663">(CN423*$E423*$F423*$G423*$L423)</f>
        <v>0</v>
      </c>
      <c r="CP423" s="115"/>
      <c r="CQ423" s="116">
        <f t="shared" ref="CQ423" si="1664">(CP423*$E423*$F423*$G423*$L423)</f>
        <v>0</v>
      </c>
      <c r="CR423" s="115"/>
      <c r="CS423" s="116">
        <f t="shared" ref="CS423" si="1665">(CR423*$E423*$F423*$G423*$M423)</f>
        <v>0</v>
      </c>
      <c r="CT423" s="115"/>
      <c r="CU423" s="116">
        <f t="shared" ref="CU423" si="1666">(CT423*$E423*$F423*$G423*$M423)</f>
        <v>0</v>
      </c>
      <c r="CV423" s="115"/>
      <c r="CW423" s="116">
        <f t="shared" ref="CW423" si="1667">(CV423*$E423*$F423*$G423*$M423)</f>
        <v>0</v>
      </c>
      <c r="CX423" s="123">
        <v>0</v>
      </c>
      <c r="CY423" s="115">
        <f>(CX423*$E423*$F423*$G423*$M423)</f>
        <v>0</v>
      </c>
      <c r="CZ423" s="115"/>
      <c r="DA423" s="124">
        <f>(CZ423*$E423*$F423*$G423*$M423*$DA$13)</f>
        <v>0</v>
      </c>
      <c r="DB423" s="115"/>
      <c r="DC423" s="116"/>
      <c r="DD423" s="125"/>
      <c r="DE423" s="115">
        <f t="shared" ref="DE423" si="1668">(DD423*$E423*$F423*$G423*$M423)</f>
        <v>0</v>
      </c>
      <c r="DF423" s="115">
        <v>0</v>
      </c>
      <c r="DG423" s="116">
        <f t="shared" ref="DG423" si="1669">(DF423*$E423*$F423*$G423*$M423)</f>
        <v>0</v>
      </c>
      <c r="DH423" s="115"/>
      <c r="DI423" s="116">
        <f t="shared" ref="DI423" si="1670">(DH423*$E423*$F423*$G423*$N423)</f>
        <v>0</v>
      </c>
      <c r="DJ423" s="115">
        <v>0</v>
      </c>
      <c r="DK423" s="124">
        <f t="shared" ref="DK423" si="1671">(DJ423*$E423*$F423*$G423*$O423)</f>
        <v>0</v>
      </c>
      <c r="DL423" s="124"/>
      <c r="DM423" s="124"/>
      <c r="DN423" s="116">
        <f t="shared" ref="DN423:DO444" si="1672">SUM(P423,R423,T423,V423,X423,Z423,AB423,AD423,AF423,AH423,AJ423,AL423,AR423,AV423,AX423,CB423,AN423,BB423,BD423,BF423,CP423,BH423,BJ423,AP423,BN423,AT423,CR423,BP423,CT423,BR423,BT423,BV423,CD423,BX423,BZ423,CF423,CH423,CJ423,CL423,CN423,CV423,CX423,BL423,AZ423,CZ423,DB423,DD423,DF423,DH423,DJ423,DL423)</f>
        <v>10</v>
      </c>
      <c r="DO423" s="116">
        <f t="shared" si="1672"/>
        <v>1525745.8944000001</v>
      </c>
    </row>
    <row r="424" spans="1:119" s="37" customFormat="1" ht="24" customHeight="1" x14ac:dyDescent="0.25">
      <c r="A424" s="89"/>
      <c r="B424" s="109">
        <v>358</v>
      </c>
      <c r="C424" s="110" t="s">
        <v>928</v>
      </c>
      <c r="D424" s="152" t="s">
        <v>929</v>
      </c>
      <c r="E424" s="93">
        <v>24257</v>
      </c>
      <c r="F424" s="131">
        <v>3.5</v>
      </c>
      <c r="G424" s="195">
        <v>0.8</v>
      </c>
      <c r="H424" s="191"/>
      <c r="I424" s="191"/>
      <c r="J424" s="191"/>
      <c r="K424" s="65"/>
      <c r="L424" s="113">
        <v>1.4</v>
      </c>
      <c r="M424" s="113">
        <v>1.68</v>
      </c>
      <c r="N424" s="113">
        <v>2.23</v>
      </c>
      <c r="O424" s="114">
        <v>2.57</v>
      </c>
      <c r="P424" s="115">
        <v>29</v>
      </c>
      <c r="Q424" s="116">
        <f t="shared" ref="Q424:Q437" si="1673">(P424*$E424*$F424*$G424*$L424*$Q$13)</f>
        <v>3033289.3360000006</v>
      </c>
      <c r="R424" s="194">
        <v>10</v>
      </c>
      <c r="S424" s="115">
        <f>(R424*$E424*$F424*$G424*$L424*$S$13)</f>
        <v>1045961.84</v>
      </c>
      <c r="T424" s="115">
        <v>101</v>
      </c>
      <c r="U424" s="116">
        <f>(T424*$E424*$F424*$G424*$L424*$U$13)</f>
        <v>11822316.50264</v>
      </c>
      <c r="V424" s="115">
        <v>4</v>
      </c>
      <c r="W424" s="116">
        <f>(V424*$E424*$F424*$G424*$L424*$W$13)</f>
        <v>468210.55456000002</v>
      </c>
      <c r="X424" s="115"/>
      <c r="Y424" s="116">
        <f>(X424*$E424*$F424*$G424*$L424*$Y$13)</f>
        <v>0</v>
      </c>
      <c r="Z424" s="116"/>
      <c r="AA424" s="116"/>
      <c r="AB424" s="115"/>
      <c r="AC424" s="116">
        <f>(AB424*$E424*$F424*$G424*$L424*$AC$13)</f>
        <v>0</v>
      </c>
      <c r="AD424" s="115"/>
      <c r="AE424" s="116"/>
      <c r="AF424" s="115">
        <v>12</v>
      </c>
      <c r="AG424" s="116">
        <f>(AF424*$E424*$F424*$G424*$L424*$AG$13)</f>
        <v>1255154.2080000001</v>
      </c>
      <c r="AH424" s="115"/>
      <c r="AI424" s="116"/>
      <c r="AJ424" s="117"/>
      <c r="AK424" s="116">
        <f>(AJ424*$E424*$F424*$G424*$L424*$AK$13)</f>
        <v>0</v>
      </c>
      <c r="AL424" s="115">
        <v>6</v>
      </c>
      <c r="AM424" s="116">
        <f>(AL424*$E424*$F424*$G424*$L424*$AM$13)</f>
        <v>627577.10400000005</v>
      </c>
      <c r="AN424" s="115">
        <v>0</v>
      </c>
      <c r="AO424" s="115">
        <f>(AN424*$E424*$F424*$G424*$L424*$AO$13)</f>
        <v>0</v>
      </c>
      <c r="AP424" s="115">
        <v>17</v>
      </c>
      <c r="AQ424" s="116">
        <f>(AP424*$E424*$F424*$G424*$M424*$AQ$13)</f>
        <v>2133762.1535999998</v>
      </c>
      <c r="AR424" s="123">
        <v>0</v>
      </c>
      <c r="AS424" s="116">
        <f>(AR424*$E424*$F424*$G424*$M424*$AS$13)</f>
        <v>0</v>
      </c>
      <c r="AT424" s="115"/>
      <c r="AU424" s="122">
        <f>(AT424*$E424*$F424*$G424*$M424*$AU$13)</f>
        <v>0</v>
      </c>
      <c r="AV424" s="115"/>
      <c r="AW424" s="116">
        <f>(AV424*$E424*$F424*$G424*$L424*$AW$13)</f>
        <v>0</v>
      </c>
      <c r="AX424" s="115"/>
      <c r="AY424" s="115">
        <f>(AX424*$E424*$F424*$G424*$L424*$AY$13)</f>
        <v>0</v>
      </c>
      <c r="AZ424" s="115"/>
      <c r="BA424" s="116">
        <f>(AZ424*$E424*$F424*$G424*$L424*$BA$13)</f>
        <v>0</v>
      </c>
      <c r="BB424" s="115"/>
      <c r="BC424" s="116">
        <f>(BB424*$E424*$F424*$G424*$L424*$BC$13)</f>
        <v>0</v>
      </c>
      <c r="BD424" s="115"/>
      <c r="BE424" s="116">
        <f>(BD424*$E424*$F424*$G424*$L424*$BE$13)</f>
        <v>0</v>
      </c>
      <c r="BF424" s="115"/>
      <c r="BG424" s="116">
        <f>(BF424*$E424*$F424*$G424*$L424*$BG$13)</f>
        <v>0</v>
      </c>
      <c r="BH424" s="115"/>
      <c r="BI424" s="116">
        <f>(BH424*$E424*$F424*$G424*$L424*$BI$13)</f>
        <v>0</v>
      </c>
      <c r="BJ424" s="115">
        <v>2</v>
      </c>
      <c r="BK424" s="116">
        <f>(BJ424*$E424*$F424*$G424*$M424*$BK$13)</f>
        <v>251030.84160000001</v>
      </c>
      <c r="BL424" s="115">
        <v>6</v>
      </c>
      <c r="BM424" s="116">
        <f>(BL424*$E424*$F424*$G424*$M424*$BM$13)</f>
        <v>684629.56800000009</v>
      </c>
      <c r="BN424" s="115"/>
      <c r="BO424" s="116">
        <f>(BN424*$E424*$F424*$G424*$M424*$BO$13)</f>
        <v>0</v>
      </c>
      <c r="BP424" s="115"/>
      <c r="BQ424" s="116">
        <f>(BP424*$E424*$F424*$G424*$M424*$BQ$13)</f>
        <v>0</v>
      </c>
      <c r="BR424" s="115"/>
      <c r="BS424" s="116">
        <f>(BR424*$E424*$F424*$G424*$M424*$BS$13)</f>
        <v>0</v>
      </c>
      <c r="BT424" s="115">
        <v>1</v>
      </c>
      <c r="BU424" s="116">
        <f>(BT424*$E424*$F424*$G424*$M424*$BU$13)</f>
        <v>136925.9136</v>
      </c>
      <c r="BV424" s="115">
        <v>1</v>
      </c>
      <c r="BW424" s="124">
        <f>(BV424*$E424*$F424*$G424*$M424*$BW$13)</f>
        <v>136925.9136</v>
      </c>
      <c r="BX424" s="115"/>
      <c r="BY424" s="116">
        <f>(BX424*$E424*$F424*$G424*$L424*$BY$13)</f>
        <v>0</v>
      </c>
      <c r="BZ424" s="115"/>
      <c r="CA424" s="116">
        <f>(BZ424*$E424*$F424*$G424*$L424*$CA$13)</f>
        <v>0</v>
      </c>
      <c r="CB424" s="115"/>
      <c r="CC424" s="116">
        <f>(CB424*$E424*$F424*$G424*$L424*$CC$13)</f>
        <v>0</v>
      </c>
      <c r="CD424" s="115">
        <v>0</v>
      </c>
      <c r="CE424" s="116">
        <f>(CD424*$E424*$F424*$G424*$M424*$CE$13)</f>
        <v>0</v>
      </c>
      <c r="CF424" s="115"/>
      <c r="CG424" s="116">
        <f>(CF424*$E424*$F424*$G424*$L424*$CG$13)</f>
        <v>0</v>
      </c>
      <c r="CH424" s="115"/>
      <c r="CI424" s="116">
        <f>(CH424*$E424*$F424*$G424*$L424*$CI$13)</f>
        <v>0</v>
      </c>
      <c r="CJ424" s="115"/>
      <c r="CK424" s="116">
        <f>(CJ424*$E424*$F424*$G424*$L424*$CK$13)</f>
        <v>0</v>
      </c>
      <c r="CL424" s="115"/>
      <c r="CM424" s="116">
        <f>(CL424*$E424*$F424*$G424*$L424*$CM$13)</f>
        <v>0</v>
      </c>
      <c r="CN424" s="115">
        <v>1</v>
      </c>
      <c r="CO424" s="116">
        <f>(CN424*$E424*$F424*$G424*$L424*$CO$13)</f>
        <v>85578.696000000011</v>
      </c>
      <c r="CP424" s="115">
        <v>6</v>
      </c>
      <c r="CQ424" s="116">
        <f>(CP424*$E424*$F424*$G424*$L424*$CQ$13)</f>
        <v>570524.64</v>
      </c>
      <c r="CR424" s="115">
        <v>2</v>
      </c>
      <c r="CS424" s="116">
        <f>(CR424*$E424*$F424*$G424*$M424*$CS$13)</f>
        <v>228209.856</v>
      </c>
      <c r="CT424" s="115"/>
      <c r="CU424" s="116">
        <f>(CT424*$E424*$F424*$G424*$M424*$CU$13)</f>
        <v>0</v>
      </c>
      <c r="CV424" s="115"/>
      <c r="CW424" s="116">
        <f>(CV424*$E424*$F424*$G424*$M424*$CW$13)</f>
        <v>0</v>
      </c>
      <c r="CX424" s="123"/>
      <c r="CY424" s="115">
        <f>(CX424*$E424*$F424*$G424*$M424*$CY$13)</f>
        <v>0</v>
      </c>
      <c r="CZ424" s="115"/>
      <c r="DA424" s="124">
        <f>(CZ424*$E424*$F424*$G424*$M424*$DA$13)</f>
        <v>0</v>
      </c>
      <c r="DB424" s="115"/>
      <c r="DC424" s="116">
        <f>(DB424*$E424*$F424*$G424*$M424*$DC$13)</f>
        <v>0</v>
      </c>
      <c r="DD424" s="125"/>
      <c r="DE424" s="115">
        <f>(DD424*$E424*$F424*$G424*$M424*$DE$13)</f>
        <v>0</v>
      </c>
      <c r="DF424" s="115"/>
      <c r="DG424" s="116">
        <f>(DF424*$E424*$F424*$G424*$M424*$DG$13)</f>
        <v>0</v>
      </c>
      <c r="DH424" s="115">
        <v>0</v>
      </c>
      <c r="DI424" s="116">
        <f>(DH424*$E424*$F424*$G424*$N424*$DI$13)</f>
        <v>0</v>
      </c>
      <c r="DJ424" s="115">
        <v>0</v>
      </c>
      <c r="DK424" s="124">
        <f>(DJ424*$E424*$F424*$G424*$O424*$DK$13)</f>
        <v>0</v>
      </c>
      <c r="DL424" s="124"/>
      <c r="DM424" s="124"/>
      <c r="DN424" s="116">
        <f t="shared" si="1672"/>
        <v>198</v>
      </c>
      <c r="DO424" s="116">
        <f t="shared" si="1672"/>
        <v>22480097.127599999</v>
      </c>
    </row>
    <row r="425" spans="1:119" s="37" customFormat="1" ht="45" customHeight="1" x14ac:dyDescent="0.25">
      <c r="A425" s="89"/>
      <c r="B425" s="109">
        <v>359</v>
      </c>
      <c r="C425" s="110" t="s">
        <v>930</v>
      </c>
      <c r="D425" s="152" t="s">
        <v>931</v>
      </c>
      <c r="E425" s="93">
        <v>24257</v>
      </c>
      <c r="F425" s="112">
        <v>0.32</v>
      </c>
      <c r="G425" s="131">
        <v>1</v>
      </c>
      <c r="H425" s="101"/>
      <c r="I425" s="101"/>
      <c r="J425" s="101"/>
      <c r="K425" s="65"/>
      <c r="L425" s="113">
        <v>1.4</v>
      </c>
      <c r="M425" s="113">
        <v>1.68</v>
      </c>
      <c r="N425" s="113">
        <v>2.23</v>
      </c>
      <c r="O425" s="114">
        <v>2.57</v>
      </c>
      <c r="P425" s="115">
        <v>2</v>
      </c>
      <c r="Q425" s="116">
        <f t="shared" si="1673"/>
        <v>23907.699199999999</v>
      </c>
      <c r="R425" s="194">
        <v>74</v>
      </c>
      <c r="S425" s="115">
        <f>(R425*$E425*$F425*$G425*$L425*$S$13)</f>
        <v>884584.87040000013</v>
      </c>
      <c r="T425" s="115">
        <v>3</v>
      </c>
      <c r="U425" s="116">
        <f>(T425*$E425*$F425*$G425*$L425*$U$13)</f>
        <v>40132.333248000003</v>
      </c>
      <c r="V425" s="115">
        <v>100</v>
      </c>
      <c r="W425" s="116">
        <f>(V425*$E425*$F425*$G425*$L425*$W$13)</f>
        <v>1337744.4416</v>
      </c>
      <c r="X425" s="115">
        <v>0</v>
      </c>
      <c r="Y425" s="116">
        <f>(X425*$E425*$F425*$G425*$L425*$Y$13)</f>
        <v>0</v>
      </c>
      <c r="Z425" s="116"/>
      <c r="AA425" s="116"/>
      <c r="AB425" s="115"/>
      <c r="AC425" s="116">
        <f>(AB425*$E425*$F425*$G425*$L425*$AC$13)</f>
        <v>0</v>
      </c>
      <c r="AD425" s="115"/>
      <c r="AE425" s="116"/>
      <c r="AF425" s="115">
        <v>7</v>
      </c>
      <c r="AG425" s="116">
        <f>(AF425*$E425*$F425*$G425*$L425*$AG$13)</f>
        <v>83676.947199999995</v>
      </c>
      <c r="AH425" s="115"/>
      <c r="AI425" s="116"/>
      <c r="AJ425" s="117"/>
      <c r="AK425" s="116">
        <f>(AJ425*$E425*$F425*$G425*$L425*$AK$13)</f>
        <v>0</v>
      </c>
      <c r="AL425" s="115">
        <v>0</v>
      </c>
      <c r="AM425" s="116">
        <f>(AL425*$E425*$F425*$G425*$L425*$AM$13)</f>
        <v>0</v>
      </c>
      <c r="AN425" s="115">
        <v>1</v>
      </c>
      <c r="AO425" s="115">
        <f>(AN425*$E425*$F425*$G425*$L425*$AO$13)</f>
        <v>11953.8496</v>
      </c>
      <c r="AP425" s="115">
        <v>22</v>
      </c>
      <c r="AQ425" s="116">
        <f>(AP425*$E425*$F425*$G425*$M425*$AQ$13)</f>
        <v>315581.62943999999</v>
      </c>
      <c r="AR425" s="123">
        <v>0</v>
      </c>
      <c r="AS425" s="116">
        <f>(AR425*$E425*$F425*$G425*$M425*$AS$13)</f>
        <v>0</v>
      </c>
      <c r="AT425" s="115">
        <v>0</v>
      </c>
      <c r="AU425" s="122">
        <f>(AT425*$E425*$F425*$G425*$M425*$AU$13)</f>
        <v>0</v>
      </c>
      <c r="AV425" s="115"/>
      <c r="AW425" s="116">
        <f>(AV425*$E425*$F425*$G425*$L425*$AW$13)</f>
        <v>0</v>
      </c>
      <c r="AX425" s="115"/>
      <c r="AY425" s="115">
        <f>(AX425*$E425*$F425*$G425*$L425*$AY$13)</f>
        <v>0</v>
      </c>
      <c r="AZ425" s="115"/>
      <c r="BA425" s="116">
        <f>(AZ425*$E425*$F425*$G425*$L425*$BA$13)</f>
        <v>0</v>
      </c>
      <c r="BB425" s="115">
        <v>0</v>
      </c>
      <c r="BC425" s="116">
        <f>(BB425*$E425*$F425*$G425*$L425*$BC$13)</f>
        <v>0</v>
      </c>
      <c r="BD425" s="115">
        <v>0</v>
      </c>
      <c r="BE425" s="116">
        <f>(BD425*$E425*$F425*$G425*$L425*$BE$13)</f>
        <v>0</v>
      </c>
      <c r="BF425" s="115">
        <v>0</v>
      </c>
      <c r="BG425" s="116">
        <f>(BF425*$E425*$F425*$G425*$L425*$BG$13)</f>
        <v>0</v>
      </c>
      <c r="BH425" s="115"/>
      <c r="BI425" s="116">
        <f>(BH425*$E425*$F425*$G425*$L425*$BI$13)</f>
        <v>0</v>
      </c>
      <c r="BJ425" s="115"/>
      <c r="BK425" s="116">
        <f>(BJ425*$E425*$F425*$G425*$M425*$BK$13)</f>
        <v>0</v>
      </c>
      <c r="BL425" s="115">
        <v>0</v>
      </c>
      <c r="BM425" s="116">
        <f>(BL425*$E425*$F425*$G425*$M425*$BM$13)</f>
        <v>0</v>
      </c>
      <c r="BN425" s="115">
        <v>0</v>
      </c>
      <c r="BO425" s="116">
        <f>(BN425*$E425*$F425*$G425*$M425*$BO$13)</f>
        <v>0</v>
      </c>
      <c r="BP425" s="115"/>
      <c r="BQ425" s="116">
        <f>(BP425*$E425*$F425*$G425*$M425*$BQ$13)</f>
        <v>0</v>
      </c>
      <c r="BR425" s="115">
        <v>2</v>
      </c>
      <c r="BS425" s="116">
        <f>(BR425*$E425*$F425*$G425*$M425*$BS$13)</f>
        <v>23473.013759999998</v>
      </c>
      <c r="BT425" s="115">
        <v>6</v>
      </c>
      <c r="BU425" s="116">
        <f>(BT425*$E425*$F425*$G425*$M425*$BU$13)</f>
        <v>93892.055039999992</v>
      </c>
      <c r="BV425" s="115">
        <v>16</v>
      </c>
      <c r="BW425" s="124">
        <f>(BV425*$E425*$F425*$G425*$M425*$BW$13)</f>
        <v>250378.81343999997</v>
      </c>
      <c r="BX425" s="115">
        <v>0</v>
      </c>
      <c r="BY425" s="116">
        <f>(BX425*$E425*$F425*$G425*$L425*$BY$13)</f>
        <v>0</v>
      </c>
      <c r="BZ425" s="115">
        <v>0</v>
      </c>
      <c r="CA425" s="116">
        <f>(BZ425*$E425*$F425*$G425*$L425*$CA$13)</f>
        <v>0</v>
      </c>
      <c r="CB425" s="115">
        <v>0</v>
      </c>
      <c r="CC425" s="116">
        <f>(CB425*$E425*$F425*$G425*$L425*$CC$13)</f>
        <v>0</v>
      </c>
      <c r="CD425" s="115">
        <v>0</v>
      </c>
      <c r="CE425" s="116">
        <f>(CD425*$E425*$F425*$G425*$M425*$CE$13)</f>
        <v>0</v>
      </c>
      <c r="CF425" s="115">
        <v>0</v>
      </c>
      <c r="CG425" s="116">
        <f>(CF425*$E425*$F425*$G425*$L425*$CG$13)</f>
        <v>0</v>
      </c>
      <c r="CH425" s="115"/>
      <c r="CI425" s="116">
        <f>(CH425*$E425*$F425*$G425*$L425*$CI$13)</f>
        <v>0</v>
      </c>
      <c r="CJ425" s="115"/>
      <c r="CK425" s="116">
        <f>(CJ425*$E425*$F425*$G425*$L425*$CK$13)</f>
        <v>0</v>
      </c>
      <c r="CL425" s="115"/>
      <c r="CM425" s="116">
        <f>(CL425*$E425*$F425*$G425*$L425*$CM$13)</f>
        <v>0</v>
      </c>
      <c r="CN425" s="115">
        <v>1</v>
      </c>
      <c r="CO425" s="116">
        <f>(CN425*$E425*$F425*$G425*$L425*$CO$13)</f>
        <v>9780.4223999999995</v>
      </c>
      <c r="CP425" s="115">
        <v>2</v>
      </c>
      <c r="CQ425" s="116">
        <f>(CP425*$E425*$F425*$G425*$L425*$CQ$13)</f>
        <v>21734.271999999997</v>
      </c>
      <c r="CR425" s="115"/>
      <c r="CS425" s="116">
        <f>(CR425*$E425*$F425*$G425*$M425*$CS$13)</f>
        <v>0</v>
      </c>
      <c r="CT425" s="115"/>
      <c r="CU425" s="116">
        <f>(CT425*$E425*$F425*$G425*$M425*$CU$13)</f>
        <v>0</v>
      </c>
      <c r="CV425" s="115">
        <v>0</v>
      </c>
      <c r="CW425" s="116">
        <f>(CV425*$E425*$F425*$G425*$M425*$CW$13)</f>
        <v>0</v>
      </c>
      <c r="CX425" s="123">
        <v>0</v>
      </c>
      <c r="CY425" s="115">
        <f>(CX425*$E425*$F425*$G425*$M425*$CY$13)</f>
        <v>0</v>
      </c>
      <c r="CZ425" s="115">
        <v>0</v>
      </c>
      <c r="DA425" s="124">
        <f>(CZ425*$E425*$F425*$G425*$M425*$DA$13)</f>
        <v>0</v>
      </c>
      <c r="DB425" s="115">
        <v>0</v>
      </c>
      <c r="DC425" s="116">
        <f>(DB425*$E425*$F425*$G425*$M425*$DC$13)</f>
        <v>0</v>
      </c>
      <c r="DD425" s="125"/>
      <c r="DE425" s="115">
        <f>(DD425*$E425*$F425*$G425*$M425*$DE$13)</f>
        <v>0</v>
      </c>
      <c r="DF425" s="115">
        <v>10</v>
      </c>
      <c r="DG425" s="116">
        <f>(DF425*$E425*$F425*$G425*$M425*$DG$13)</f>
        <v>130405.63200000001</v>
      </c>
      <c r="DH425" s="115"/>
      <c r="DI425" s="116">
        <f>(DH425*$E425*$F425*$G425*$N425*$DI$13)</f>
        <v>0</v>
      </c>
      <c r="DJ425" s="115">
        <v>4</v>
      </c>
      <c r="DK425" s="116">
        <f>(DJ425*$E425*$F425*$G425*$O425*$DK$13)</f>
        <v>63836.661760000003</v>
      </c>
      <c r="DL425" s="116"/>
      <c r="DM425" s="124"/>
      <c r="DN425" s="116">
        <f t="shared" si="1672"/>
        <v>250</v>
      </c>
      <c r="DO425" s="116">
        <f t="shared" si="1672"/>
        <v>3291082.641088</v>
      </c>
    </row>
    <row r="426" spans="1:119" s="37" customFormat="1" ht="45" customHeight="1" x14ac:dyDescent="0.25">
      <c r="A426" s="89"/>
      <c r="B426" s="109">
        <v>360</v>
      </c>
      <c r="C426" s="110" t="s">
        <v>932</v>
      </c>
      <c r="D426" s="208" t="s">
        <v>933</v>
      </c>
      <c r="E426" s="93">
        <v>24257</v>
      </c>
      <c r="F426" s="131">
        <v>0.26</v>
      </c>
      <c r="G426" s="131">
        <v>1</v>
      </c>
      <c r="H426" s="101"/>
      <c r="I426" s="101"/>
      <c r="J426" s="101"/>
      <c r="K426" s="221">
        <v>0.3</v>
      </c>
      <c r="L426" s="113">
        <v>1.4</v>
      </c>
      <c r="M426" s="113">
        <v>1.68</v>
      </c>
      <c r="N426" s="113">
        <v>2.23</v>
      </c>
      <c r="O426" s="114">
        <v>2.57</v>
      </c>
      <c r="P426" s="115"/>
      <c r="Q426" s="146">
        <f>(P426*$E426*$F426*((1-$K426)+$K426*$L426*$Q$13))</f>
        <v>0</v>
      </c>
      <c r="R426" s="194"/>
      <c r="S426" s="146"/>
      <c r="T426" s="115"/>
      <c r="U426" s="146">
        <f>(T426*$E426*$F426*((1-$K426)+$K426*$L426*$U$13*G426))</f>
        <v>0</v>
      </c>
      <c r="V426" s="115"/>
      <c r="W426" s="146">
        <f>(V426*$E426*$F426*((1-$K426)+$K426*$L426*$W$13*G426))</f>
        <v>0</v>
      </c>
      <c r="X426" s="115"/>
      <c r="Y426" s="146">
        <f>(X426*$E426*$F426*((1-$K426)+$K426*$L426*$Y$13*G426))</f>
        <v>0</v>
      </c>
      <c r="Z426" s="146"/>
      <c r="AA426" s="146"/>
      <c r="AB426" s="115"/>
      <c r="AC426" s="146">
        <f>(AB426*$E426*$F426*((1-$K426)+$K426*$L426*$AC$13*G426))</f>
        <v>0</v>
      </c>
      <c r="AD426" s="115"/>
      <c r="AE426" s="116"/>
      <c r="AF426" s="115"/>
      <c r="AG426" s="146">
        <f>(AF426*$E426*$F426*((1-$K426)+$K426*$L426*$AG$13*G426))</f>
        <v>0</v>
      </c>
      <c r="AH426" s="115"/>
      <c r="AI426" s="116"/>
      <c r="AJ426" s="117"/>
      <c r="AK426" s="146">
        <f>(AJ426*$E426*$F426*((1-$K426)+$K426*$L426*$AK$13*G426))</f>
        <v>0</v>
      </c>
      <c r="AL426" s="115"/>
      <c r="AM426" s="146">
        <f>(AL426*$E426*$F426*((1-$K426)+$K426*$L426*$AM$13*G426))</f>
        <v>0</v>
      </c>
      <c r="AN426" s="115"/>
      <c r="AO426" s="146">
        <f>(AN426*$E426*$F426*((1-$K426)+$K426*$L426*$AO$13*G426))</f>
        <v>0</v>
      </c>
      <c r="AP426" s="115"/>
      <c r="AQ426" s="146">
        <f>(AP426*$E426*$F426*((1-$K426)+$K426*$M426*$AQ$13*G426))</f>
        <v>0</v>
      </c>
      <c r="AR426" s="123"/>
      <c r="AS426" s="146">
        <f>(AR426*$E426*$F426*((1-$K426)+$K426*$M426*$AS$13*G426))</f>
        <v>0</v>
      </c>
      <c r="AT426" s="115"/>
      <c r="AU426" s="146">
        <f>(AT426*$E426*$F426*((1-$K426)+$K426*$M426*$AU$13*G426))</f>
        <v>0</v>
      </c>
      <c r="AV426" s="115"/>
      <c r="AW426" s="116"/>
      <c r="AX426" s="115"/>
      <c r="AY426" s="115"/>
      <c r="AZ426" s="115"/>
      <c r="BA426" s="116"/>
      <c r="BB426" s="115"/>
      <c r="BC426" s="116"/>
      <c r="BD426" s="115"/>
      <c r="BE426" s="116"/>
      <c r="BF426" s="115"/>
      <c r="BG426" s="116"/>
      <c r="BH426" s="115"/>
      <c r="BI426" s="116"/>
      <c r="BJ426" s="115"/>
      <c r="BK426" s="116"/>
      <c r="BL426" s="115"/>
      <c r="BM426" s="116"/>
      <c r="BN426" s="115"/>
      <c r="BO426" s="116"/>
      <c r="BP426" s="115"/>
      <c r="BQ426" s="116"/>
      <c r="BR426" s="115"/>
      <c r="BS426" s="116"/>
      <c r="BT426" s="115"/>
      <c r="BU426" s="116"/>
      <c r="BV426" s="115"/>
      <c r="BW426" s="124"/>
      <c r="BX426" s="115"/>
      <c r="BY426" s="146">
        <f>(BX426*$E426*$F426*((1-$K426)+$K426*$G426*BY$13*$L426))</f>
        <v>0</v>
      </c>
      <c r="BZ426" s="115"/>
      <c r="CA426" s="116"/>
      <c r="CB426" s="115"/>
      <c r="CC426" s="116"/>
      <c r="CD426" s="115"/>
      <c r="CE426" s="116"/>
      <c r="CF426" s="115"/>
      <c r="CG426" s="116"/>
      <c r="CH426" s="115"/>
      <c r="CI426" s="116"/>
      <c r="CJ426" s="115"/>
      <c r="CK426" s="116"/>
      <c r="CL426" s="115"/>
      <c r="CM426" s="116"/>
      <c r="CN426" s="115"/>
      <c r="CO426" s="116"/>
      <c r="CP426" s="115"/>
      <c r="CQ426" s="116"/>
      <c r="CR426" s="115"/>
      <c r="CS426" s="116"/>
      <c r="CT426" s="115"/>
      <c r="CU426" s="116"/>
      <c r="CV426" s="115"/>
      <c r="CW426" s="116"/>
      <c r="CX426" s="123"/>
      <c r="CY426" s="115"/>
      <c r="CZ426" s="115"/>
      <c r="DA426" s="124"/>
      <c r="DB426" s="115"/>
      <c r="DC426" s="116"/>
      <c r="DD426" s="125"/>
      <c r="DE426" s="115"/>
      <c r="DF426" s="115"/>
      <c r="DG426" s="116"/>
      <c r="DH426" s="115"/>
      <c r="DI426" s="116"/>
      <c r="DJ426" s="115"/>
      <c r="DK426" s="116"/>
      <c r="DL426" s="116"/>
      <c r="DM426" s="124"/>
      <c r="DN426" s="116">
        <f t="shared" si="1672"/>
        <v>0</v>
      </c>
      <c r="DO426" s="116">
        <f t="shared" si="1672"/>
        <v>0</v>
      </c>
    </row>
    <row r="427" spans="1:119" s="37" customFormat="1" ht="45" customHeight="1" x14ac:dyDescent="0.25">
      <c r="A427" s="89"/>
      <c r="B427" s="109">
        <v>361</v>
      </c>
      <c r="C427" s="110" t="s">
        <v>934</v>
      </c>
      <c r="D427" s="208" t="s">
        <v>935</v>
      </c>
      <c r="E427" s="93">
        <v>24257</v>
      </c>
      <c r="F427" s="131">
        <v>0.76</v>
      </c>
      <c r="G427" s="131">
        <v>1</v>
      </c>
      <c r="H427" s="101"/>
      <c r="I427" s="101"/>
      <c r="J427" s="101"/>
      <c r="K427" s="221">
        <v>0.3</v>
      </c>
      <c r="L427" s="113">
        <v>1.4</v>
      </c>
      <c r="M427" s="113">
        <v>1.68</v>
      </c>
      <c r="N427" s="113">
        <v>2.23</v>
      </c>
      <c r="O427" s="114">
        <v>2.57</v>
      </c>
      <c r="P427" s="115"/>
      <c r="Q427" s="146">
        <f t="shared" ref="Q427" si="1674">(P427*$E427*$F427*((1-$K427)+$K427*$L427*$Q$13))</f>
        <v>0</v>
      </c>
      <c r="R427" s="194"/>
      <c r="S427" s="146"/>
      <c r="T427" s="115"/>
      <c r="U427" s="146">
        <f>(T427*$E427*$F427*((1-$K427)+$K427*$L427*$U$13*G427))</f>
        <v>0</v>
      </c>
      <c r="V427" s="115"/>
      <c r="W427" s="146">
        <f>(V427*$E427*$F427*((1-$K427)+$K427*$L427*$W$13*G427))</f>
        <v>0</v>
      </c>
      <c r="X427" s="115"/>
      <c r="Y427" s="146">
        <f>(X427*$E427*$F427*((1-$K427)+$K427*$L427*$Y$13*G427))</f>
        <v>0</v>
      </c>
      <c r="Z427" s="146"/>
      <c r="AA427" s="146"/>
      <c r="AB427" s="115"/>
      <c r="AC427" s="146">
        <f>(AB427*$E427*$F427*((1-$K427)+$K427*$L427*$AC$13*G427))</f>
        <v>0</v>
      </c>
      <c r="AD427" s="115"/>
      <c r="AE427" s="116"/>
      <c r="AF427" s="115"/>
      <c r="AG427" s="146">
        <f>(AF427*$E427*$F427*((1-$K427)+$K427*$L427*$AG$13*G427))</f>
        <v>0</v>
      </c>
      <c r="AH427" s="115"/>
      <c r="AI427" s="116"/>
      <c r="AJ427" s="117"/>
      <c r="AK427" s="146">
        <f>(AJ427*$E427*$F427*((1-$K427)+$K427*$L427*$AK$13*G427))</f>
        <v>0</v>
      </c>
      <c r="AL427" s="115"/>
      <c r="AM427" s="146">
        <f>(AL427*$E427*$F427*((1-$K427)+$K427*$L427*$AM$13*G427))</f>
        <v>0</v>
      </c>
      <c r="AN427" s="115"/>
      <c r="AO427" s="146">
        <f>(AN427*$E427*$F427*((1-$K427)+$K427*$L427*$AO$13*G427))</f>
        <v>0</v>
      </c>
      <c r="AP427" s="115"/>
      <c r="AQ427" s="146">
        <f>(AP427*$E427*$F427*((1-$K427)+$K427*$M427*$AQ$13*G427))</f>
        <v>0</v>
      </c>
      <c r="AR427" s="123"/>
      <c r="AS427" s="146">
        <f>(AR427*$E427*$F427*((1-$K427)+$K427*$M427*$AS$13*G427))</f>
        <v>0</v>
      </c>
      <c r="AT427" s="115"/>
      <c r="AU427" s="146">
        <f>(AT427*$E427*$F427*((1-$K427)+$K427*$M427*$AU$13*G427))</f>
        <v>0</v>
      </c>
      <c r="AV427" s="115"/>
      <c r="AW427" s="116"/>
      <c r="AX427" s="115"/>
      <c r="AY427" s="115"/>
      <c r="AZ427" s="115"/>
      <c r="BA427" s="116"/>
      <c r="BB427" s="115"/>
      <c r="BC427" s="116"/>
      <c r="BD427" s="115"/>
      <c r="BE427" s="116"/>
      <c r="BF427" s="115"/>
      <c r="BG427" s="116"/>
      <c r="BH427" s="115"/>
      <c r="BI427" s="116"/>
      <c r="BJ427" s="115"/>
      <c r="BK427" s="116"/>
      <c r="BL427" s="115"/>
      <c r="BM427" s="116"/>
      <c r="BN427" s="115"/>
      <c r="BO427" s="116"/>
      <c r="BP427" s="115"/>
      <c r="BQ427" s="116"/>
      <c r="BR427" s="115"/>
      <c r="BS427" s="116"/>
      <c r="BT427" s="115"/>
      <c r="BU427" s="116"/>
      <c r="BV427" s="115"/>
      <c r="BW427" s="124"/>
      <c r="BX427" s="115"/>
      <c r="BY427" s="146">
        <f t="shared" ref="BY427:BY429" si="1675">(BX427*$E427*$F427*((1-$K427)+$K427*$G427*BY$13*$L427))</f>
        <v>0</v>
      </c>
      <c r="BZ427" s="115"/>
      <c r="CA427" s="116"/>
      <c r="CB427" s="115"/>
      <c r="CC427" s="116"/>
      <c r="CD427" s="115"/>
      <c r="CE427" s="116"/>
      <c r="CF427" s="115"/>
      <c r="CG427" s="116"/>
      <c r="CH427" s="115"/>
      <c r="CI427" s="116"/>
      <c r="CJ427" s="115"/>
      <c r="CK427" s="116"/>
      <c r="CL427" s="115"/>
      <c r="CM427" s="116"/>
      <c r="CN427" s="115"/>
      <c r="CO427" s="116"/>
      <c r="CP427" s="115"/>
      <c r="CQ427" s="116"/>
      <c r="CR427" s="115"/>
      <c r="CS427" s="116"/>
      <c r="CT427" s="115"/>
      <c r="CU427" s="116"/>
      <c r="CV427" s="115"/>
      <c r="CW427" s="116"/>
      <c r="CX427" s="123"/>
      <c r="CY427" s="115"/>
      <c r="CZ427" s="115"/>
      <c r="DA427" s="124"/>
      <c r="DB427" s="115"/>
      <c r="DC427" s="116"/>
      <c r="DD427" s="125"/>
      <c r="DE427" s="115"/>
      <c r="DF427" s="115"/>
      <c r="DG427" s="116"/>
      <c r="DH427" s="115"/>
      <c r="DI427" s="116"/>
      <c r="DJ427" s="115"/>
      <c r="DK427" s="116"/>
      <c r="DL427" s="116"/>
      <c r="DM427" s="124"/>
      <c r="DN427" s="116">
        <f t="shared" si="1672"/>
        <v>0</v>
      </c>
      <c r="DO427" s="116">
        <f t="shared" si="1672"/>
        <v>0</v>
      </c>
    </row>
    <row r="428" spans="1:119" s="37" customFormat="1" ht="45" customHeight="1" x14ac:dyDescent="0.25">
      <c r="A428" s="89"/>
      <c r="B428" s="109">
        <v>362</v>
      </c>
      <c r="C428" s="110" t="s">
        <v>936</v>
      </c>
      <c r="D428" s="208" t="s">
        <v>937</v>
      </c>
      <c r="E428" s="93">
        <v>24257</v>
      </c>
      <c r="F428" s="131">
        <v>1.38</v>
      </c>
      <c r="G428" s="131">
        <v>1</v>
      </c>
      <c r="H428" s="101"/>
      <c r="I428" s="101"/>
      <c r="J428" s="101"/>
      <c r="K428" s="221">
        <v>0.3</v>
      </c>
      <c r="L428" s="113">
        <v>1.4</v>
      </c>
      <c r="M428" s="113">
        <v>1.68</v>
      </c>
      <c r="N428" s="113">
        <v>2.23</v>
      </c>
      <c r="O428" s="114">
        <v>2.57</v>
      </c>
      <c r="P428" s="115"/>
      <c r="Q428" s="146">
        <f>(P428*$E428*$F428*((1-$K428)+$K428*$L428*$Q$13))</f>
        <v>0</v>
      </c>
      <c r="R428" s="194"/>
      <c r="S428" s="146"/>
      <c r="T428" s="115"/>
      <c r="U428" s="146">
        <f>(T428*$E428*$F428*((1-$K428)+$K428*$L428*$U$13*G428))</f>
        <v>0</v>
      </c>
      <c r="V428" s="115"/>
      <c r="W428" s="146">
        <f>(V428*$E428*$F428*((1-$K428)+$K428*$L428*$W$13*G428))</f>
        <v>0</v>
      </c>
      <c r="X428" s="115"/>
      <c r="Y428" s="146">
        <f>(X428*$E428*$F428*((1-$K428)+$K428*$L428*$Y$13*G428))</f>
        <v>0</v>
      </c>
      <c r="Z428" s="146"/>
      <c r="AA428" s="146"/>
      <c r="AB428" s="115"/>
      <c r="AC428" s="146">
        <f>(AB428*$E428*$F428*((1-$K428)+$K428*$L428*$AC$13*G428))</f>
        <v>0</v>
      </c>
      <c r="AD428" s="115"/>
      <c r="AE428" s="116"/>
      <c r="AF428" s="115"/>
      <c r="AG428" s="146">
        <f>(AF428*$E428*$F428*((1-$K428)+$K428*$L428*$AG$13*G428))</f>
        <v>0</v>
      </c>
      <c r="AH428" s="115"/>
      <c r="AI428" s="116"/>
      <c r="AJ428" s="117"/>
      <c r="AK428" s="146">
        <f>(AJ428*$E428*$F428*((1-$K428)+$K428*$L428*$AK$13*G428))</f>
        <v>0</v>
      </c>
      <c r="AL428" s="115"/>
      <c r="AM428" s="146">
        <f>(AL428*$E428*$F428*((1-$K428)+$K428*$L428*$AM$13*G428))</f>
        <v>0</v>
      </c>
      <c r="AN428" s="115"/>
      <c r="AO428" s="146">
        <f>(AN428*$E428*$F428*((1-$K428)+$K428*$L428*$AO$13*G428))</f>
        <v>0</v>
      </c>
      <c r="AP428" s="115"/>
      <c r="AQ428" s="146">
        <f>(AP428*$E428*$F428*((1-$K428)+$K428*$M428*$AQ$13*G428))</f>
        <v>0</v>
      </c>
      <c r="AR428" s="123"/>
      <c r="AS428" s="146">
        <f>(AR428*$E428*$F428*((1-$K428)+$K428*$M428*$AS$13*G428))</f>
        <v>0</v>
      </c>
      <c r="AT428" s="115"/>
      <c r="AU428" s="146">
        <f>(AT428*$E428*$F428*((1-$K428)+$K428*$M428*$AU$13*G428))</f>
        <v>0</v>
      </c>
      <c r="AV428" s="115"/>
      <c r="AW428" s="116"/>
      <c r="AX428" s="115"/>
      <c r="AY428" s="115"/>
      <c r="AZ428" s="115"/>
      <c r="BA428" s="116"/>
      <c r="BB428" s="115"/>
      <c r="BC428" s="116"/>
      <c r="BD428" s="115"/>
      <c r="BE428" s="116"/>
      <c r="BF428" s="115"/>
      <c r="BG428" s="116"/>
      <c r="BH428" s="115"/>
      <c r="BI428" s="116"/>
      <c r="BJ428" s="115"/>
      <c r="BK428" s="116"/>
      <c r="BL428" s="115"/>
      <c r="BM428" s="116"/>
      <c r="BN428" s="115"/>
      <c r="BO428" s="116"/>
      <c r="BP428" s="115"/>
      <c r="BQ428" s="116"/>
      <c r="BR428" s="115"/>
      <c r="BS428" s="116"/>
      <c r="BT428" s="115"/>
      <c r="BU428" s="116"/>
      <c r="BV428" s="115"/>
      <c r="BW428" s="124"/>
      <c r="BX428" s="115"/>
      <c r="BY428" s="146">
        <f t="shared" si="1675"/>
        <v>0</v>
      </c>
      <c r="BZ428" s="115"/>
      <c r="CA428" s="116"/>
      <c r="CB428" s="115"/>
      <c r="CC428" s="116"/>
      <c r="CD428" s="115"/>
      <c r="CE428" s="116"/>
      <c r="CF428" s="115"/>
      <c r="CG428" s="116"/>
      <c r="CH428" s="115"/>
      <c r="CI428" s="116"/>
      <c r="CJ428" s="115"/>
      <c r="CK428" s="116"/>
      <c r="CL428" s="115"/>
      <c r="CM428" s="116"/>
      <c r="CN428" s="115"/>
      <c r="CO428" s="116"/>
      <c r="CP428" s="115"/>
      <c r="CQ428" s="116"/>
      <c r="CR428" s="115"/>
      <c r="CS428" s="116"/>
      <c r="CT428" s="115"/>
      <c r="CU428" s="116"/>
      <c r="CV428" s="115"/>
      <c r="CW428" s="116"/>
      <c r="CX428" s="123"/>
      <c r="CY428" s="115"/>
      <c r="CZ428" s="115"/>
      <c r="DA428" s="124"/>
      <c r="DB428" s="115"/>
      <c r="DC428" s="116"/>
      <c r="DD428" s="125"/>
      <c r="DE428" s="115"/>
      <c r="DF428" s="115"/>
      <c r="DG428" s="116"/>
      <c r="DH428" s="115"/>
      <c r="DI428" s="116"/>
      <c r="DJ428" s="115"/>
      <c r="DK428" s="116"/>
      <c r="DL428" s="116"/>
      <c r="DM428" s="124"/>
      <c r="DN428" s="116">
        <f t="shared" si="1672"/>
        <v>0</v>
      </c>
      <c r="DO428" s="116">
        <f t="shared" si="1672"/>
        <v>0</v>
      </c>
    </row>
    <row r="429" spans="1:119" s="37" customFormat="1" ht="45" customHeight="1" x14ac:dyDescent="0.25">
      <c r="A429" s="89"/>
      <c r="B429" s="109">
        <v>363</v>
      </c>
      <c r="C429" s="110" t="s">
        <v>938</v>
      </c>
      <c r="D429" s="208" t="s">
        <v>939</v>
      </c>
      <c r="E429" s="93">
        <v>24257</v>
      </c>
      <c r="F429" s="131">
        <v>2.91</v>
      </c>
      <c r="G429" s="131">
        <v>1</v>
      </c>
      <c r="H429" s="101"/>
      <c r="I429" s="101"/>
      <c r="J429" s="101"/>
      <c r="K429" s="145">
        <v>6.6100000000000006E-2</v>
      </c>
      <c r="L429" s="113">
        <v>1.4</v>
      </c>
      <c r="M429" s="113">
        <v>1.68</v>
      </c>
      <c r="N429" s="113">
        <v>2.23</v>
      </c>
      <c r="O429" s="114">
        <v>2.57</v>
      </c>
      <c r="P429" s="115"/>
      <c r="Q429" s="146">
        <f>(P429*$E429*$F429*((1-$K429)+$K429*$L429*$Q$13))</f>
        <v>0</v>
      </c>
      <c r="R429" s="194"/>
      <c r="S429" s="146"/>
      <c r="T429" s="115"/>
      <c r="U429" s="146">
        <f>(T429*$E429*$F429*((1-$K429)+$K429*$L429*$U$13*G429))</f>
        <v>0</v>
      </c>
      <c r="V429" s="115"/>
      <c r="W429" s="146">
        <f>(V429*$E429*$F429*((1-$K429)+$K429*$L429*$W$13*G429))</f>
        <v>0</v>
      </c>
      <c r="X429" s="115"/>
      <c r="Y429" s="146">
        <f>(X429*$E429*$F429*((1-$K429)+$K429*$L429*$Y$13*G429))</f>
        <v>0</v>
      </c>
      <c r="Z429" s="146"/>
      <c r="AA429" s="146"/>
      <c r="AB429" s="115"/>
      <c r="AC429" s="146">
        <f>(AB429*$E429*$F429*((1-$K429)+$K429*$L429*$AC$13*G429))</f>
        <v>0</v>
      </c>
      <c r="AD429" s="115"/>
      <c r="AE429" s="116"/>
      <c r="AF429" s="115"/>
      <c r="AG429" s="146">
        <f>(AF429*$E429*$F429*((1-$K429)+$K429*$L429*$AG$13*G429))</f>
        <v>0</v>
      </c>
      <c r="AH429" s="115"/>
      <c r="AI429" s="116"/>
      <c r="AJ429" s="117"/>
      <c r="AK429" s="146">
        <f>(AJ429*$E429*$F429*((1-$K429)+$K429*$L429*$AK$13*G429))</f>
        <v>0</v>
      </c>
      <c r="AL429" s="115"/>
      <c r="AM429" s="146">
        <f>(AL429*$E429*$F429*((1-$K429)+$K429*$L429*$AM$13*G429))</f>
        <v>0</v>
      </c>
      <c r="AN429" s="115"/>
      <c r="AO429" s="146">
        <f>(AN429*$E429*$F429*((1-$K429)+$K429*$L429*$AO$13*G429))</f>
        <v>0</v>
      </c>
      <c r="AP429" s="115"/>
      <c r="AQ429" s="146">
        <f>(AP429*$E429*$F429*((1-$K429)+$K429*$M429*$AQ$13*G429))</f>
        <v>0</v>
      </c>
      <c r="AR429" s="123"/>
      <c r="AS429" s="146">
        <f>(AR429*$E429*$F429*((1-$K429)+$K429*$M429*$AS$13*G429))</f>
        <v>0</v>
      </c>
      <c r="AT429" s="115"/>
      <c r="AU429" s="146">
        <f>(AT429*$E429*$F429*((1-$K429)+$K429*$M429*$AU$13*G429))</f>
        <v>0</v>
      </c>
      <c r="AV429" s="115"/>
      <c r="AW429" s="116"/>
      <c r="AX429" s="115"/>
      <c r="AY429" s="115"/>
      <c r="AZ429" s="115"/>
      <c r="BA429" s="116"/>
      <c r="BB429" s="115"/>
      <c r="BC429" s="116"/>
      <c r="BD429" s="115"/>
      <c r="BE429" s="116"/>
      <c r="BF429" s="115"/>
      <c r="BG429" s="116"/>
      <c r="BH429" s="115"/>
      <c r="BI429" s="116"/>
      <c r="BJ429" s="115"/>
      <c r="BK429" s="116"/>
      <c r="BL429" s="115"/>
      <c r="BM429" s="116"/>
      <c r="BN429" s="115"/>
      <c r="BO429" s="116"/>
      <c r="BP429" s="115"/>
      <c r="BQ429" s="116"/>
      <c r="BR429" s="115"/>
      <c r="BS429" s="116"/>
      <c r="BT429" s="115"/>
      <c r="BU429" s="116"/>
      <c r="BV429" s="115"/>
      <c r="BW429" s="124"/>
      <c r="BX429" s="115"/>
      <c r="BY429" s="146">
        <f t="shared" si="1675"/>
        <v>0</v>
      </c>
      <c r="BZ429" s="115"/>
      <c r="CA429" s="116"/>
      <c r="CB429" s="115"/>
      <c r="CC429" s="116"/>
      <c r="CD429" s="115"/>
      <c r="CE429" s="116"/>
      <c r="CF429" s="115"/>
      <c r="CG429" s="116"/>
      <c r="CH429" s="115"/>
      <c r="CI429" s="116"/>
      <c r="CJ429" s="115"/>
      <c r="CK429" s="116"/>
      <c r="CL429" s="115"/>
      <c r="CM429" s="116"/>
      <c r="CN429" s="115"/>
      <c r="CO429" s="116"/>
      <c r="CP429" s="115"/>
      <c r="CQ429" s="116"/>
      <c r="CR429" s="115"/>
      <c r="CS429" s="116"/>
      <c r="CT429" s="115"/>
      <c r="CU429" s="116"/>
      <c r="CV429" s="115"/>
      <c r="CW429" s="116"/>
      <c r="CX429" s="123"/>
      <c r="CY429" s="115"/>
      <c r="CZ429" s="115"/>
      <c r="DA429" s="124"/>
      <c r="DB429" s="115"/>
      <c r="DC429" s="116"/>
      <c r="DD429" s="125"/>
      <c r="DE429" s="115"/>
      <c r="DF429" s="115"/>
      <c r="DG429" s="116"/>
      <c r="DH429" s="115"/>
      <c r="DI429" s="116"/>
      <c r="DJ429" s="115"/>
      <c r="DK429" s="116"/>
      <c r="DL429" s="116"/>
      <c r="DM429" s="124"/>
      <c r="DN429" s="116">
        <f t="shared" si="1672"/>
        <v>0</v>
      </c>
      <c r="DO429" s="116">
        <f t="shared" si="1672"/>
        <v>0</v>
      </c>
    </row>
    <row r="430" spans="1:119" s="37" customFormat="1" ht="45" customHeight="1" x14ac:dyDescent="0.25">
      <c r="A430" s="89"/>
      <c r="B430" s="109">
        <v>364</v>
      </c>
      <c r="C430" s="110" t="s">
        <v>940</v>
      </c>
      <c r="D430" s="152" t="s">
        <v>941</v>
      </c>
      <c r="E430" s="93">
        <v>24257</v>
      </c>
      <c r="F430" s="112">
        <v>0.46</v>
      </c>
      <c r="G430" s="131">
        <v>1</v>
      </c>
      <c r="H430" s="101"/>
      <c r="I430" s="101"/>
      <c r="J430" s="101"/>
      <c r="K430" s="65"/>
      <c r="L430" s="113">
        <v>1.4</v>
      </c>
      <c r="M430" s="113">
        <v>1.68</v>
      </c>
      <c r="N430" s="113">
        <v>2.23</v>
      </c>
      <c r="O430" s="114">
        <v>2.57</v>
      </c>
      <c r="P430" s="115">
        <v>0</v>
      </c>
      <c r="Q430" s="116">
        <f t="shared" si="1673"/>
        <v>0</v>
      </c>
      <c r="R430" s="194"/>
      <c r="S430" s="115">
        <f>(R430*$E430*$F430*$G430*$L430*$S$13)</f>
        <v>0</v>
      </c>
      <c r="T430" s="115">
        <v>0</v>
      </c>
      <c r="U430" s="116">
        <f>(T430*$E430*$F430*$G430*$L430*$U$13)</f>
        <v>0</v>
      </c>
      <c r="V430" s="115">
        <v>0</v>
      </c>
      <c r="W430" s="116">
        <f>(V430*$E430*$F430*$G430*$L430*$W$13)</f>
        <v>0</v>
      </c>
      <c r="X430" s="115">
        <v>0</v>
      </c>
      <c r="Y430" s="116">
        <f>(X430*$E430*$F430*$G430*$L430*$Y$13)</f>
        <v>0</v>
      </c>
      <c r="Z430" s="116"/>
      <c r="AA430" s="116"/>
      <c r="AB430" s="115"/>
      <c r="AC430" s="116">
        <f>(AB430*$E430*$F430*$G430*$L430*$AC$13)</f>
        <v>0</v>
      </c>
      <c r="AD430" s="115"/>
      <c r="AE430" s="116"/>
      <c r="AF430" s="115"/>
      <c r="AG430" s="116">
        <f>(AF430*$E430*$F430*$G430*$L430*$AG$13)</f>
        <v>0</v>
      </c>
      <c r="AH430" s="115"/>
      <c r="AI430" s="116"/>
      <c r="AJ430" s="117"/>
      <c r="AK430" s="116">
        <f>(AJ430*$E430*$F430*$G430*$L430*$AK$13)</f>
        <v>0</v>
      </c>
      <c r="AL430" s="115">
        <v>0</v>
      </c>
      <c r="AM430" s="116">
        <f>(AL430*$E430*$F430*$G430*$L430*$AM$13)</f>
        <v>0</v>
      </c>
      <c r="AN430" s="115">
        <v>15</v>
      </c>
      <c r="AO430" s="115">
        <f>(AN430*$E430*$F430*$G430*$L430*$AO$13)</f>
        <v>257754.88200000001</v>
      </c>
      <c r="AP430" s="115">
        <v>0</v>
      </c>
      <c r="AQ430" s="116">
        <f>(AP430*$E430*$F430*$G430*$M430*$AQ$13)</f>
        <v>0</v>
      </c>
      <c r="AR430" s="123">
        <v>0</v>
      </c>
      <c r="AS430" s="116">
        <f>(AR430*$E430*$F430*$G430*$M430*$AS$13)</f>
        <v>0</v>
      </c>
      <c r="AT430" s="115"/>
      <c r="AU430" s="122">
        <f>(AT430*$E430*$F430*$G430*$M430*$AU$13)</f>
        <v>0</v>
      </c>
      <c r="AV430" s="115"/>
      <c r="AW430" s="116">
        <f t="shared" ref="AW430:AW437" si="1676">(AV430*$E430*$F430*$G430*$L430*$AW$13)</f>
        <v>0</v>
      </c>
      <c r="AX430" s="115">
        <v>0</v>
      </c>
      <c r="AY430" s="115">
        <f t="shared" ref="AY430:AY437" si="1677">(AX430*$E430*$F430*$G430*$L430*$AY$13)</f>
        <v>0</v>
      </c>
      <c r="AZ430" s="115"/>
      <c r="BA430" s="116">
        <f t="shared" ref="BA430:BA440" si="1678">(AZ430*$E430*$F430*$G430*$L430*$BA$13)</f>
        <v>0</v>
      </c>
      <c r="BB430" s="115">
        <v>0</v>
      </c>
      <c r="BC430" s="116">
        <f>(BB430*$E430*$F430*$G430*$L430*$BC$13)</f>
        <v>0</v>
      </c>
      <c r="BD430" s="115">
        <v>0</v>
      </c>
      <c r="BE430" s="116">
        <f t="shared" ref="BE430:BE437" si="1679">(BD430*$E430*$F430*$G430*$L430*$BE$13)</f>
        <v>0</v>
      </c>
      <c r="BF430" s="115">
        <v>0</v>
      </c>
      <c r="BG430" s="116">
        <f>(BF430*$E430*$F430*$G430*$L430*$BG$13)</f>
        <v>0</v>
      </c>
      <c r="BH430" s="115"/>
      <c r="BI430" s="116">
        <f>(BH430*$E430*$F430*$G430*$L430*$BI$13)</f>
        <v>0</v>
      </c>
      <c r="BJ430" s="115">
        <v>0</v>
      </c>
      <c r="BK430" s="116">
        <f>(BJ430*$E430*$F430*$G430*$M430*$BK$13)</f>
        <v>0</v>
      </c>
      <c r="BL430" s="115"/>
      <c r="BM430" s="116">
        <f>(BL430*$E430*$F430*$G430*$M430*$BM$13)</f>
        <v>0</v>
      </c>
      <c r="BN430" s="115">
        <v>0</v>
      </c>
      <c r="BO430" s="116">
        <f>(BN430*$E430*$F430*$G430*$M430*$BO$13)</f>
        <v>0</v>
      </c>
      <c r="BP430" s="115"/>
      <c r="BQ430" s="116">
        <f>(BP430*$E430*$F430*$G430*$M430*$BQ$13)</f>
        <v>0</v>
      </c>
      <c r="BR430" s="115"/>
      <c r="BS430" s="116">
        <f>(BR430*$E430*$F430*$G430*$M430*$BS$13)</f>
        <v>0</v>
      </c>
      <c r="BT430" s="115">
        <v>0</v>
      </c>
      <c r="BU430" s="116">
        <f>(BT430*$E430*$F430*$G430*$M430*$BU$13)</f>
        <v>0</v>
      </c>
      <c r="BV430" s="115">
        <v>0</v>
      </c>
      <c r="BW430" s="124">
        <f>(BV430*$E430*$F430*$G430*$M430*$BW$13)</f>
        <v>0</v>
      </c>
      <c r="BX430" s="115">
        <v>0</v>
      </c>
      <c r="BY430" s="116">
        <f>(BX430*$E430*$F430*$G430*$L430*$BY$13)</f>
        <v>0</v>
      </c>
      <c r="BZ430" s="115"/>
      <c r="CA430" s="116">
        <f>(BZ430*$E430*$F430*$G430*$L430*$CA$13)</f>
        <v>0</v>
      </c>
      <c r="CB430" s="115">
        <v>0</v>
      </c>
      <c r="CC430" s="116">
        <f>(CB430*$E430*$F430*$G430*$L430*$CC$13)</f>
        <v>0</v>
      </c>
      <c r="CD430" s="115">
        <v>0</v>
      </c>
      <c r="CE430" s="116">
        <f>(CD430*$E430*$F430*$G430*$M430*$CE$13)</f>
        <v>0</v>
      </c>
      <c r="CF430" s="115">
        <v>0</v>
      </c>
      <c r="CG430" s="116">
        <f t="shared" ref="CG430:CG437" si="1680">(CF430*$E430*$F430*$G430*$L430*$CG$13)</f>
        <v>0</v>
      </c>
      <c r="CH430" s="115"/>
      <c r="CI430" s="116">
        <f>(CH430*$E430*$F430*$G430*$L430*$CI$13)</f>
        <v>0</v>
      </c>
      <c r="CJ430" s="115"/>
      <c r="CK430" s="116">
        <f>(CJ430*$E430*$F430*$G430*$L430*$CK$13)</f>
        <v>0</v>
      </c>
      <c r="CL430" s="115"/>
      <c r="CM430" s="116">
        <f>(CL430*$E430*$F430*$G430*$L430*$CM$13)</f>
        <v>0</v>
      </c>
      <c r="CN430" s="115">
        <v>0</v>
      </c>
      <c r="CO430" s="116">
        <f>(CN430*$E430*$F430*$G430*$L430*$CO$13)</f>
        <v>0</v>
      </c>
      <c r="CP430" s="115"/>
      <c r="CQ430" s="116">
        <f>(CP430*$E430*$F430*$G430*$L430*$CQ$13)</f>
        <v>0</v>
      </c>
      <c r="CR430" s="115"/>
      <c r="CS430" s="116">
        <f>(CR430*$E430*$F430*$G430*$M430*$CS$13)</f>
        <v>0</v>
      </c>
      <c r="CT430" s="115"/>
      <c r="CU430" s="116">
        <f>(CT430*$E430*$F430*$G430*$M430*$CU$13)</f>
        <v>0</v>
      </c>
      <c r="CV430" s="115"/>
      <c r="CW430" s="116">
        <f>(CV430*$E430*$F430*$G430*$M430*$CW$13)</f>
        <v>0</v>
      </c>
      <c r="CX430" s="123">
        <v>0</v>
      </c>
      <c r="CY430" s="115">
        <f>(CX430*$E430*$F430*$G430*$M430*$CY$13)</f>
        <v>0</v>
      </c>
      <c r="CZ430" s="115">
        <v>0</v>
      </c>
      <c r="DA430" s="124">
        <f t="shared" ref="DA430:DA437" si="1681">(CZ430*$E430*$F430*$G430*$M430*$DA$13)</f>
        <v>0</v>
      </c>
      <c r="DB430" s="115"/>
      <c r="DC430" s="116">
        <f>(DB430*$E430*$F430*$G430*$M430*$DC$13)</f>
        <v>0</v>
      </c>
      <c r="DD430" s="125"/>
      <c r="DE430" s="115">
        <f>(DD430*$E430*$F430*$G430*$M430*$DE$13)</f>
        <v>0</v>
      </c>
      <c r="DF430" s="115"/>
      <c r="DG430" s="116">
        <f>(DF430*$E430*$F430*$G430*$M430*$DG$13)</f>
        <v>0</v>
      </c>
      <c r="DH430" s="115"/>
      <c r="DI430" s="116">
        <f>(DH430*$E430*$F430*$G430*$N430*$DI$13)</f>
        <v>0</v>
      </c>
      <c r="DJ430" s="115">
        <v>0</v>
      </c>
      <c r="DK430" s="116">
        <f>(DJ430*$E430*$F430*$G430*$O430*$DK$13)</f>
        <v>0</v>
      </c>
      <c r="DL430" s="116"/>
      <c r="DM430" s="124"/>
      <c r="DN430" s="116">
        <f t="shared" si="1672"/>
        <v>15</v>
      </c>
      <c r="DO430" s="116">
        <f t="shared" si="1672"/>
        <v>257754.88200000001</v>
      </c>
    </row>
    <row r="431" spans="1:119" s="37" customFormat="1" ht="30" customHeight="1" x14ac:dyDescent="0.25">
      <c r="A431" s="89"/>
      <c r="B431" s="109">
        <v>365</v>
      </c>
      <c r="C431" s="110" t="s">
        <v>942</v>
      </c>
      <c r="D431" s="152" t="s">
        <v>943</v>
      </c>
      <c r="E431" s="93">
        <v>24257</v>
      </c>
      <c r="F431" s="131">
        <v>8.4</v>
      </c>
      <c r="G431" s="131">
        <v>1</v>
      </c>
      <c r="H431" s="101"/>
      <c r="I431" s="101"/>
      <c r="J431" s="101"/>
      <c r="K431" s="65"/>
      <c r="L431" s="113">
        <v>1.4</v>
      </c>
      <c r="M431" s="113">
        <v>1.68</v>
      </c>
      <c r="N431" s="113">
        <v>2.23</v>
      </c>
      <c r="O431" s="114">
        <v>2.57</v>
      </c>
      <c r="P431" s="115">
        <v>7</v>
      </c>
      <c r="Q431" s="116">
        <f t="shared" si="1673"/>
        <v>2196519.8640000001</v>
      </c>
      <c r="R431" s="194">
        <v>0</v>
      </c>
      <c r="S431" s="115">
        <f>(R431*$E431*$F431*$G431*$L431*$S$13)</f>
        <v>0</v>
      </c>
      <c r="T431" s="115">
        <v>8</v>
      </c>
      <c r="U431" s="116">
        <f>(T431*$E431*$F431*$G431*$L431*$U$13)</f>
        <v>2809263.3273600005</v>
      </c>
      <c r="V431" s="115">
        <v>0</v>
      </c>
      <c r="W431" s="116">
        <f>(V431*$E431*$F431*$G431*$L431*$W$13)</f>
        <v>0</v>
      </c>
      <c r="X431" s="115"/>
      <c r="Y431" s="116">
        <f>(X431*$E431*$F431*$G431*$L431*$Y$13)</f>
        <v>0</v>
      </c>
      <c r="Z431" s="116"/>
      <c r="AA431" s="116"/>
      <c r="AB431" s="115"/>
      <c r="AC431" s="116">
        <f>(AB431*$E431*$F431*$G431*$L431*$AC$13)</f>
        <v>0</v>
      </c>
      <c r="AD431" s="115"/>
      <c r="AE431" s="116"/>
      <c r="AF431" s="115"/>
      <c r="AG431" s="116">
        <f>(AF431*$E431*$F431*$G431*$L431*$AG$13)</f>
        <v>0</v>
      </c>
      <c r="AH431" s="115"/>
      <c r="AI431" s="116"/>
      <c r="AJ431" s="117"/>
      <c r="AK431" s="116">
        <f>(AJ431*$E431*$F431*$G431*$L431*$AK$13)</f>
        <v>0</v>
      </c>
      <c r="AL431" s="115">
        <v>0</v>
      </c>
      <c r="AM431" s="116">
        <f>(AL431*$E431*$F431*$G431*$L431*$AM$13)</f>
        <v>0</v>
      </c>
      <c r="AN431" s="115">
        <v>0</v>
      </c>
      <c r="AO431" s="115">
        <f>(AN431*$E431*$F431*$G431*$L431*$AO$13)</f>
        <v>0</v>
      </c>
      <c r="AP431" s="115">
        <v>0</v>
      </c>
      <c r="AQ431" s="116">
        <f>(AP431*$E431*$F431*$G431*$M431*$AQ$13)</f>
        <v>0</v>
      </c>
      <c r="AR431" s="123">
        <v>0</v>
      </c>
      <c r="AS431" s="116">
        <f>(AR431*$E431*$F431*$G431*$M431*$AS$13)</f>
        <v>0</v>
      </c>
      <c r="AT431" s="115"/>
      <c r="AU431" s="122">
        <f>(AT431*$E431*$F431*$G431*$M431*$AU$13)</f>
        <v>0</v>
      </c>
      <c r="AV431" s="115"/>
      <c r="AW431" s="116">
        <f t="shared" si="1676"/>
        <v>0</v>
      </c>
      <c r="AX431" s="115"/>
      <c r="AY431" s="115">
        <f t="shared" si="1677"/>
        <v>0</v>
      </c>
      <c r="AZ431" s="115"/>
      <c r="BA431" s="116">
        <f t="shared" si="1678"/>
        <v>0</v>
      </c>
      <c r="BB431" s="115"/>
      <c r="BC431" s="116">
        <f>(BB431*$E431*$F431*$G431*$L431*$BC$13)</f>
        <v>0</v>
      </c>
      <c r="BD431" s="115"/>
      <c r="BE431" s="116">
        <f t="shared" si="1679"/>
        <v>0</v>
      </c>
      <c r="BF431" s="115"/>
      <c r="BG431" s="116">
        <f>(BF431*$E431*$F431*$G431*$L431*$BG$13)</f>
        <v>0</v>
      </c>
      <c r="BH431" s="115"/>
      <c r="BI431" s="116">
        <f>(BH431*$E431*$F431*$G431*$L431*$BI$13)</f>
        <v>0</v>
      </c>
      <c r="BJ431" s="115">
        <v>0</v>
      </c>
      <c r="BK431" s="116">
        <f>(BJ431*$E431*$F431*$G431*$M431*$BK$13)</f>
        <v>0</v>
      </c>
      <c r="BL431" s="115"/>
      <c r="BM431" s="116">
        <f>(BL431*$E431*$F431*$G431*$M431*$BM$13)</f>
        <v>0</v>
      </c>
      <c r="BN431" s="115"/>
      <c r="BO431" s="116">
        <f>(BN431*$E431*$F431*$G431*$M431*$BO$13)</f>
        <v>0</v>
      </c>
      <c r="BP431" s="115"/>
      <c r="BQ431" s="116">
        <f>(BP431*$E431*$F431*$G431*$M431*$BQ$13)</f>
        <v>0</v>
      </c>
      <c r="BR431" s="115"/>
      <c r="BS431" s="116">
        <f>(BR431*$E431*$F431*$G431*$M431*$BS$13)</f>
        <v>0</v>
      </c>
      <c r="BT431" s="115">
        <v>0</v>
      </c>
      <c r="BU431" s="116">
        <f>(BT431*$E431*$F431*$G431*$M431*$BU$13)</f>
        <v>0</v>
      </c>
      <c r="BV431" s="115">
        <v>0</v>
      </c>
      <c r="BW431" s="124">
        <f>(BV431*$E431*$F431*$G431*$M431*$BW$13)</f>
        <v>0</v>
      </c>
      <c r="BX431" s="115"/>
      <c r="BY431" s="116">
        <f>(BX431*$E431*$F431*$G431*$L431*$BY$13)</f>
        <v>0</v>
      </c>
      <c r="BZ431" s="115"/>
      <c r="CA431" s="116">
        <f>(BZ431*$E431*$F431*$G431*$L431*$CA$13)</f>
        <v>0</v>
      </c>
      <c r="CB431" s="115"/>
      <c r="CC431" s="116">
        <f>(CB431*$E431*$F431*$G431*$L431*$CC$13)</f>
        <v>0</v>
      </c>
      <c r="CD431" s="115">
        <v>0</v>
      </c>
      <c r="CE431" s="116">
        <f>(CD431*$E431*$F431*$G431*$M431*$CE$13)</f>
        <v>0</v>
      </c>
      <c r="CF431" s="115"/>
      <c r="CG431" s="116">
        <f t="shared" si="1680"/>
        <v>0</v>
      </c>
      <c r="CH431" s="115"/>
      <c r="CI431" s="116">
        <f>(CH431*$E431*$F431*$G431*$L431*$CI$13)</f>
        <v>0</v>
      </c>
      <c r="CJ431" s="115"/>
      <c r="CK431" s="116">
        <f>(CJ431*$E431*$F431*$G431*$L431*$CK$13)</f>
        <v>0</v>
      </c>
      <c r="CL431" s="115"/>
      <c r="CM431" s="116">
        <f>(CL431*$E431*$F431*$G431*$L431*$CM$13)</f>
        <v>0</v>
      </c>
      <c r="CN431" s="115">
        <v>0</v>
      </c>
      <c r="CO431" s="116">
        <f>(CN431*$E431*$F431*$G431*$L431*$CO$13)</f>
        <v>0</v>
      </c>
      <c r="CP431" s="115"/>
      <c r="CQ431" s="116">
        <f>(CP431*$E431*$F431*$G431*$L431*$CQ$13)</f>
        <v>0</v>
      </c>
      <c r="CR431" s="115"/>
      <c r="CS431" s="116">
        <f>(CR431*$E431*$F431*$G431*$M431*$CS$13)</f>
        <v>0</v>
      </c>
      <c r="CT431" s="115"/>
      <c r="CU431" s="116">
        <f>(CT431*$E431*$F431*$G431*$M431*$CU$13)</f>
        <v>0</v>
      </c>
      <c r="CV431" s="115"/>
      <c r="CW431" s="116">
        <f>(CV431*$E431*$F431*$G431*$M431*$CW$13)</f>
        <v>0</v>
      </c>
      <c r="CX431" s="123">
        <v>0</v>
      </c>
      <c r="CY431" s="115">
        <f>(CX431*$E431*$F431*$G431*$M431*$CY$13)</f>
        <v>0</v>
      </c>
      <c r="CZ431" s="115"/>
      <c r="DA431" s="124">
        <f t="shared" si="1681"/>
        <v>0</v>
      </c>
      <c r="DB431" s="115"/>
      <c r="DC431" s="116">
        <f>(DB431*$E431*$F431*$G431*$M431*$DC$13)</f>
        <v>0</v>
      </c>
      <c r="DD431" s="125"/>
      <c r="DE431" s="115">
        <f>(DD431*$E431*$F431*$G431*$M431*$DE$13)</f>
        <v>0</v>
      </c>
      <c r="DF431" s="115">
        <v>0</v>
      </c>
      <c r="DG431" s="116">
        <f>(DF431*$E431*$F431*$G431*$M431*$DG$13)</f>
        <v>0</v>
      </c>
      <c r="DH431" s="115"/>
      <c r="DI431" s="116">
        <f>(DH431*$E431*$F431*$G431*$N431*$DI$13)</f>
        <v>0</v>
      </c>
      <c r="DJ431" s="115">
        <v>0</v>
      </c>
      <c r="DK431" s="116">
        <f>(DJ431*$E431*$F431*$G431*$O431*$DK$13)</f>
        <v>0</v>
      </c>
      <c r="DL431" s="116"/>
      <c r="DM431" s="124"/>
      <c r="DN431" s="116">
        <f t="shared" si="1672"/>
        <v>15</v>
      </c>
      <c r="DO431" s="116">
        <f t="shared" si="1672"/>
        <v>5005783.1913600005</v>
      </c>
    </row>
    <row r="432" spans="1:119" s="37" customFormat="1" ht="30" customHeight="1" x14ac:dyDescent="0.25">
      <c r="A432" s="89"/>
      <c r="B432" s="109">
        <v>366</v>
      </c>
      <c r="C432" s="110" t="s">
        <v>944</v>
      </c>
      <c r="D432" s="152" t="s">
        <v>945</v>
      </c>
      <c r="E432" s="93">
        <v>24257</v>
      </c>
      <c r="F432" s="112">
        <v>2.3199999999999998</v>
      </c>
      <c r="G432" s="131">
        <v>1</v>
      </c>
      <c r="H432" s="101"/>
      <c r="I432" s="101"/>
      <c r="J432" s="101"/>
      <c r="K432" s="65"/>
      <c r="L432" s="113">
        <v>1.4</v>
      </c>
      <c r="M432" s="113">
        <v>1.68</v>
      </c>
      <c r="N432" s="113">
        <v>2.23</v>
      </c>
      <c r="O432" s="114">
        <v>2.57</v>
      </c>
      <c r="P432" s="115">
        <v>1</v>
      </c>
      <c r="Q432" s="116">
        <f>(P432*$E432*$F432*$G432*$L432)</f>
        <v>78786.73599999999</v>
      </c>
      <c r="R432" s="194">
        <v>0</v>
      </c>
      <c r="S432" s="115">
        <f>(R432*$E432*$F432*$G432*$L432)</f>
        <v>0</v>
      </c>
      <c r="T432" s="115">
        <v>0</v>
      </c>
      <c r="U432" s="116">
        <f>(T432*$E432*$F432*$G432*$L432)</f>
        <v>0</v>
      </c>
      <c r="V432" s="115">
        <v>0</v>
      </c>
      <c r="W432" s="116">
        <f t="shared" ref="W432" si="1682">(V432*$E432*$F432*$G432*$L432)</f>
        <v>0</v>
      </c>
      <c r="X432" s="115"/>
      <c r="Y432" s="116">
        <f t="shared" ref="Y432" si="1683">(X432*$E432*$F432*$G432*$L432)</f>
        <v>0</v>
      </c>
      <c r="Z432" s="116"/>
      <c r="AA432" s="116"/>
      <c r="AB432" s="115"/>
      <c r="AC432" s="116">
        <f>(AB432*$E432*$F432*$G432*$L432)</f>
        <v>0</v>
      </c>
      <c r="AD432" s="115"/>
      <c r="AE432" s="116"/>
      <c r="AF432" s="115"/>
      <c r="AG432" s="116">
        <f t="shared" ref="AG432" si="1684">(AF432*$E432*$F432*$G432*$L432)</f>
        <v>0</v>
      </c>
      <c r="AH432" s="115"/>
      <c r="AI432" s="116"/>
      <c r="AJ432" s="117"/>
      <c r="AK432" s="116">
        <f>(AJ432*$E432*$F432*$G432*$L432)</f>
        <v>0</v>
      </c>
      <c r="AL432" s="115">
        <v>0</v>
      </c>
      <c r="AM432" s="116">
        <f>(AL432*$E432*$F432*$G432*$L432)</f>
        <v>0</v>
      </c>
      <c r="AN432" s="115">
        <v>0</v>
      </c>
      <c r="AO432" s="115">
        <f>(AN432*$E432*$F432*$G432*$L432)</f>
        <v>0</v>
      </c>
      <c r="AP432" s="115">
        <v>0</v>
      </c>
      <c r="AQ432" s="116">
        <f>(AP432*$E432*$F432*$G432*$M432)</f>
        <v>0</v>
      </c>
      <c r="AR432" s="123">
        <v>0</v>
      </c>
      <c r="AS432" s="116">
        <f>(AR432*$E432*$F432*$G432*$M432)</f>
        <v>0</v>
      </c>
      <c r="AT432" s="115"/>
      <c r="AU432" s="122">
        <f t="shared" ref="AU432" si="1685">(AT432*$E432*$F432*$G432*$M432)</f>
        <v>0</v>
      </c>
      <c r="AV432" s="115"/>
      <c r="AW432" s="116">
        <f t="shared" si="1676"/>
        <v>0</v>
      </c>
      <c r="AX432" s="115"/>
      <c r="AY432" s="115">
        <f t="shared" si="1677"/>
        <v>0</v>
      </c>
      <c r="AZ432" s="115"/>
      <c r="BA432" s="116">
        <f t="shared" si="1678"/>
        <v>0</v>
      </c>
      <c r="BB432" s="115"/>
      <c r="BC432" s="116">
        <f>(BB432*$E432*$F432*$G432*$L432)</f>
        <v>0</v>
      </c>
      <c r="BD432" s="115"/>
      <c r="BE432" s="116">
        <f t="shared" si="1679"/>
        <v>0</v>
      </c>
      <c r="BF432" s="115"/>
      <c r="BG432" s="116"/>
      <c r="BH432" s="115"/>
      <c r="BI432" s="116">
        <f t="shared" ref="BI432" si="1686">(BH432*$E432*$F432*$G432*$L432)</f>
        <v>0</v>
      </c>
      <c r="BJ432" s="115">
        <v>0</v>
      </c>
      <c r="BK432" s="116">
        <f t="shared" ref="BK432" si="1687">(BJ432*$E432*$F432*$G432*$M432)</f>
        <v>0</v>
      </c>
      <c r="BL432" s="115"/>
      <c r="BM432" s="116">
        <f>(BL432*$E432*$F432*$G432*$M432)</f>
        <v>0</v>
      </c>
      <c r="BN432" s="115"/>
      <c r="BO432" s="116">
        <f>(BN432*$E432*$F432*$G432*$M432)</f>
        <v>0</v>
      </c>
      <c r="BP432" s="115"/>
      <c r="BQ432" s="116">
        <f t="shared" ref="BQ432" si="1688">(BP432*$E432*$F432*$G432*$M432)</f>
        <v>0</v>
      </c>
      <c r="BR432" s="115"/>
      <c r="BS432" s="116">
        <f t="shared" ref="BS432" si="1689">(BR432*$E432*$F432*$G432*$M432)</f>
        <v>0</v>
      </c>
      <c r="BT432" s="115">
        <v>0</v>
      </c>
      <c r="BU432" s="116">
        <f t="shared" ref="BU432" si="1690">(BT432*$E432*$F432*$G432*$M432)</f>
        <v>0</v>
      </c>
      <c r="BV432" s="115">
        <v>0</v>
      </c>
      <c r="BW432" s="124">
        <f t="shared" ref="BW432" si="1691">(BV432*$E432*$F432*$G432*$M432)</f>
        <v>0</v>
      </c>
      <c r="BX432" s="115"/>
      <c r="BY432" s="116">
        <f t="shared" ref="BY432" si="1692">(BX432*$E432*$F432*$G432*$L432)</f>
        <v>0</v>
      </c>
      <c r="BZ432" s="115"/>
      <c r="CA432" s="116">
        <f t="shared" ref="CA432" si="1693">(BZ432*$E432*$F432*$G432*$L432)</f>
        <v>0</v>
      </c>
      <c r="CB432" s="115"/>
      <c r="CC432" s="116">
        <f t="shared" ref="CC432" si="1694">(CB432*$E432*$F432*$G432*$L432)</f>
        <v>0</v>
      </c>
      <c r="CD432" s="115">
        <v>0</v>
      </c>
      <c r="CE432" s="116">
        <f t="shared" ref="CE432" si="1695">(CD432*$E432*$F432*$G432*$M432)</f>
        <v>0</v>
      </c>
      <c r="CF432" s="115"/>
      <c r="CG432" s="116">
        <f t="shared" si="1680"/>
        <v>0</v>
      </c>
      <c r="CH432" s="115"/>
      <c r="CI432" s="116">
        <f t="shared" ref="CI432" si="1696">(CH432*$E432*$F432*$G432*$L432)</f>
        <v>0</v>
      </c>
      <c r="CJ432" s="115"/>
      <c r="CK432" s="116">
        <f t="shared" ref="CK432" si="1697">(CJ432*$E432*$F432*$G432*$L432)</f>
        <v>0</v>
      </c>
      <c r="CL432" s="115"/>
      <c r="CM432" s="116">
        <f t="shared" ref="CM432" si="1698">(CL432*$E432*$F432*$G432*$L432)</f>
        <v>0</v>
      </c>
      <c r="CN432" s="115">
        <v>0</v>
      </c>
      <c r="CO432" s="116">
        <f t="shared" ref="CO432" si="1699">(CN432*$E432*$F432*$G432*$L432)</f>
        <v>0</v>
      </c>
      <c r="CP432" s="115"/>
      <c r="CQ432" s="116">
        <f t="shared" ref="CQ432" si="1700">(CP432*$E432*$F432*$G432*$L432)</f>
        <v>0</v>
      </c>
      <c r="CR432" s="115"/>
      <c r="CS432" s="116">
        <f t="shared" ref="CS432" si="1701">(CR432*$E432*$F432*$G432*$M432)</f>
        <v>0</v>
      </c>
      <c r="CT432" s="115"/>
      <c r="CU432" s="116">
        <f t="shared" ref="CU432" si="1702">(CT432*$E432*$F432*$G432*$M432)</f>
        <v>0</v>
      </c>
      <c r="CV432" s="115"/>
      <c r="CW432" s="116">
        <f t="shared" ref="CW432" si="1703">(CV432*$E432*$F432*$G432*$M432)</f>
        <v>0</v>
      </c>
      <c r="CX432" s="123">
        <v>0</v>
      </c>
      <c r="CY432" s="115">
        <f>(CX432*$E432*$F432*$G432*$M432)</f>
        <v>0</v>
      </c>
      <c r="CZ432" s="115"/>
      <c r="DA432" s="124">
        <f t="shared" si="1681"/>
        <v>0</v>
      </c>
      <c r="DB432" s="115"/>
      <c r="DC432" s="116"/>
      <c r="DD432" s="125"/>
      <c r="DE432" s="115">
        <f t="shared" ref="DE432" si="1704">(DD432*$E432*$F432*$G432*$M432)</f>
        <v>0</v>
      </c>
      <c r="DF432" s="115">
        <v>0</v>
      </c>
      <c r="DG432" s="116">
        <f t="shared" ref="DG432" si="1705">(DF432*$E432*$F432*$G432*$M432)</f>
        <v>0</v>
      </c>
      <c r="DH432" s="115"/>
      <c r="DI432" s="116">
        <f t="shared" ref="DI432" si="1706">(DH432*$E432*$F432*$G432*$N432)</f>
        <v>0</v>
      </c>
      <c r="DJ432" s="89">
        <v>0</v>
      </c>
      <c r="DK432" s="124">
        <f t="shared" ref="DK432" si="1707">(DJ432*$E432*$F432*$G432*$O432)</f>
        <v>0</v>
      </c>
      <c r="DL432" s="124"/>
      <c r="DM432" s="124"/>
      <c r="DN432" s="116">
        <f t="shared" si="1672"/>
        <v>1</v>
      </c>
      <c r="DO432" s="116">
        <f t="shared" si="1672"/>
        <v>78786.73599999999</v>
      </c>
    </row>
    <row r="433" spans="1:119" s="37" customFormat="1" ht="66.75" customHeight="1" x14ac:dyDescent="0.25">
      <c r="A433" s="89"/>
      <c r="B433" s="109">
        <v>367</v>
      </c>
      <c r="C433" s="110" t="s">
        <v>946</v>
      </c>
      <c r="D433" s="152" t="s">
        <v>947</v>
      </c>
      <c r="E433" s="93">
        <v>24257</v>
      </c>
      <c r="F433" s="139">
        <v>18.149999999999999</v>
      </c>
      <c r="G433" s="131">
        <v>1</v>
      </c>
      <c r="H433" s="101"/>
      <c r="I433" s="101"/>
      <c r="J433" s="101"/>
      <c r="K433" s="65"/>
      <c r="L433" s="113">
        <v>1.4</v>
      </c>
      <c r="M433" s="113">
        <v>1.68</v>
      </c>
      <c r="N433" s="113">
        <v>2.23</v>
      </c>
      <c r="O433" s="114">
        <v>2.57</v>
      </c>
      <c r="P433" s="115">
        <v>2</v>
      </c>
      <c r="Q433" s="116">
        <f>(P433*$E433*$F433*$G433*$L433*$Q$13)</f>
        <v>1356014.814</v>
      </c>
      <c r="R433" s="194">
        <v>40</v>
      </c>
      <c r="S433" s="115">
        <f>(R433*$E433*$F433*$G433*$L433*$S$13)</f>
        <v>27120296.279999997</v>
      </c>
      <c r="T433" s="115">
        <v>8</v>
      </c>
      <c r="U433" s="116">
        <f>(T433*$E433*$F433*$G433*$L433*$U$13)</f>
        <v>6070015.4037600001</v>
      </c>
      <c r="V433" s="115">
        <v>0</v>
      </c>
      <c r="W433" s="116">
        <f>(V433*$E433*$F433*$G433*$L433*$W$13)</f>
        <v>0</v>
      </c>
      <c r="X433" s="115"/>
      <c r="Y433" s="116">
        <f>(X433*$E433*$F433*$G433*$L433*$Y$13)</f>
        <v>0</v>
      </c>
      <c r="Z433" s="116"/>
      <c r="AA433" s="116"/>
      <c r="AB433" s="115"/>
      <c r="AC433" s="116">
        <f>(AB433*$E433*$F433*$G433*$L433*$AC$13)</f>
        <v>0</v>
      </c>
      <c r="AD433" s="115"/>
      <c r="AE433" s="116"/>
      <c r="AF433" s="115"/>
      <c r="AG433" s="116">
        <f>(AF433*$E433*$F433*$G433*$L433*$AG$13)</f>
        <v>0</v>
      </c>
      <c r="AH433" s="115"/>
      <c r="AI433" s="116"/>
      <c r="AJ433" s="117"/>
      <c r="AK433" s="116">
        <f>(AJ433*$E433*$F433*$G433*$L433*$AK$13)</f>
        <v>0</v>
      </c>
      <c r="AL433" s="115">
        <v>0</v>
      </c>
      <c r="AM433" s="116">
        <f>(AL433*$E433*$F433*$G433*$L433*$AM$13)</f>
        <v>0</v>
      </c>
      <c r="AN433" s="115">
        <v>0</v>
      </c>
      <c r="AO433" s="115">
        <f>(AN433*$E433*$F433*$G433*$L433*$AO$13)</f>
        <v>0</v>
      </c>
      <c r="AP433" s="115">
        <v>1</v>
      </c>
      <c r="AQ433" s="116">
        <f>(AP433*$E433*$F433*$G433*$M433*$AQ$13)</f>
        <v>813608.88839999994</v>
      </c>
      <c r="AR433" s="123">
        <v>0</v>
      </c>
      <c r="AS433" s="116">
        <f>(AR433*$E433*$F433*$G433*$M433*$AS$13)</f>
        <v>0</v>
      </c>
      <c r="AT433" s="115"/>
      <c r="AU433" s="122">
        <f>(AT433*$E433*$F433*$G433*$M433*$AU$13)</f>
        <v>0</v>
      </c>
      <c r="AV433" s="115"/>
      <c r="AW433" s="116">
        <f t="shared" si="1676"/>
        <v>0</v>
      </c>
      <c r="AX433" s="115"/>
      <c r="AY433" s="115">
        <f t="shared" si="1677"/>
        <v>0</v>
      </c>
      <c r="AZ433" s="115"/>
      <c r="BA433" s="116">
        <f t="shared" si="1678"/>
        <v>0</v>
      </c>
      <c r="BB433" s="115"/>
      <c r="BC433" s="116">
        <f>(BB433*$E433*$F433*$G433*$L433*$BC$13)</f>
        <v>0</v>
      </c>
      <c r="BD433" s="115"/>
      <c r="BE433" s="116">
        <f t="shared" si="1679"/>
        <v>0</v>
      </c>
      <c r="BF433" s="115"/>
      <c r="BG433" s="116">
        <f>(BF433*$E433*$F433*$G433*$L433*$BG$13)</f>
        <v>0</v>
      </c>
      <c r="BH433" s="115"/>
      <c r="BI433" s="116">
        <f>(BH433*$E433*$F433*$G433*$L433*$BI$13)</f>
        <v>0</v>
      </c>
      <c r="BJ433" s="115">
        <v>0</v>
      </c>
      <c r="BK433" s="116">
        <f>(BJ433*$E433*$F433*$G433*$M433*$BK$13)</f>
        <v>0</v>
      </c>
      <c r="BL433" s="115"/>
      <c r="BM433" s="116">
        <f>(BL433*$E433*$F433*$G433*$M433*$BM$13)</f>
        <v>0</v>
      </c>
      <c r="BN433" s="115"/>
      <c r="BO433" s="116">
        <f>(BN433*$E433*$F433*$G433*$M433*$BO$13)</f>
        <v>0</v>
      </c>
      <c r="BP433" s="115"/>
      <c r="BQ433" s="116">
        <f>(BP433*$E433*$F433*$G433*$M433*$BQ$13)</f>
        <v>0</v>
      </c>
      <c r="BR433" s="115"/>
      <c r="BS433" s="116">
        <f>(BR433*$E433*$F433*$G433*$M433*$BS$13)</f>
        <v>0</v>
      </c>
      <c r="BT433" s="115">
        <v>0</v>
      </c>
      <c r="BU433" s="116">
        <f>(BT433*$E433*$F433*$G433*$M433*$BU$13)</f>
        <v>0</v>
      </c>
      <c r="BV433" s="115">
        <v>0</v>
      </c>
      <c r="BW433" s="124">
        <f>(BV433*$E433*$F433*$G433*$M433*$BW$13)</f>
        <v>0</v>
      </c>
      <c r="BX433" s="115"/>
      <c r="BY433" s="116">
        <f>(BX433*$E433*$F433*$G433*$L433*$BY$13)</f>
        <v>0</v>
      </c>
      <c r="BZ433" s="115"/>
      <c r="CA433" s="116">
        <f>(BZ433*$E433*$F433*$G433*$L433*$CA$13)</f>
        <v>0</v>
      </c>
      <c r="CB433" s="115"/>
      <c r="CC433" s="116">
        <f>(CB433*$E433*$F433*$G433*$L433*$CC$13)</f>
        <v>0</v>
      </c>
      <c r="CD433" s="115">
        <v>0</v>
      </c>
      <c r="CE433" s="116">
        <f>(CD433*$E433*$F433*$G433*$M433*$CE$13)</f>
        <v>0</v>
      </c>
      <c r="CF433" s="115"/>
      <c r="CG433" s="116">
        <f t="shared" si="1680"/>
        <v>0</v>
      </c>
      <c r="CH433" s="115"/>
      <c r="CI433" s="116">
        <f>(CH433*$E433*$F433*$G433*$L433*$CI$13)</f>
        <v>0</v>
      </c>
      <c r="CJ433" s="115"/>
      <c r="CK433" s="116">
        <f>(CJ433*$E433*$F433*$G433*$L433*$CK$13)</f>
        <v>0</v>
      </c>
      <c r="CL433" s="115"/>
      <c r="CM433" s="116">
        <f>(CL433*$E433*$F433*$G433*$L433*$CM$13)</f>
        <v>0</v>
      </c>
      <c r="CN433" s="115"/>
      <c r="CO433" s="116">
        <f>(CN433*$E433*$F433*$G433*$L433*$CO$13)</f>
        <v>0</v>
      </c>
      <c r="CP433" s="115"/>
      <c r="CQ433" s="116">
        <f>(CP433*$E433*$F433*$G433*$L433*$CQ$13)</f>
        <v>0</v>
      </c>
      <c r="CR433" s="115"/>
      <c r="CS433" s="116">
        <f>(CR433*$E433*$F433*$G433*$M433*$CS$13)</f>
        <v>0</v>
      </c>
      <c r="CT433" s="115"/>
      <c r="CU433" s="116">
        <f>(CT433*$E433*$F433*$G433*$M433*$CU$13)</f>
        <v>0</v>
      </c>
      <c r="CV433" s="115"/>
      <c r="CW433" s="116">
        <f>(CV433*$E433*$F433*$G433*$M433*$CW$13)</f>
        <v>0</v>
      </c>
      <c r="CX433" s="123"/>
      <c r="CY433" s="115">
        <f>(CX433*$E433*$F433*$G433*$M433*$CY$13)</f>
        <v>0</v>
      </c>
      <c r="CZ433" s="115"/>
      <c r="DA433" s="124">
        <f t="shared" si="1681"/>
        <v>0</v>
      </c>
      <c r="DB433" s="115"/>
      <c r="DC433" s="116">
        <f>(DB433*$E433*$F433*$G433*$M433*$DC$13)</f>
        <v>0</v>
      </c>
      <c r="DD433" s="125"/>
      <c r="DE433" s="115">
        <f>(DD433*$E433*$F433*$G433*$M433*$DE$13)</f>
        <v>0</v>
      </c>
      <c r="DF433" s="115">
        <v>0</v>
      </c>
      <c r="DG433" s="116">
        <f>(DF433*$E433*$F433*$G433*$M433*$DG$13)</f>
        <v>0</v>
      </c>
      <c r="DH433" s="115"/>
      <c r="DI433" s="116">
        <f>(DH433*$E433*$F433*$G433*$N433*$DI$13)</f>
        <v>0</v>
      </c>
      <c r="DJ433" s="89">
        <v>0</v>
      </c>
      <c r="DK433" s="124">
        <f>(DJ433*$E433*$F433*$G433*$O433*$DK$13)</f>
        <v>0</v>
      </c>
      <c r="DL433" s="124"/>
      <c r="DM433" s="124"/>
      <c r="DN433" s="116">
        <f t="shared" si="1672"/>
        <v>51</v>
      </c>
      <c r="DO433" s="116">
        <f t="shared" si="1672"/>
        <v>35359935.386160001</v>
      </c>
    </row>
    <row r="434" spans="1:119" s="37" customFormat="1" ht="15.75" customHeight="1" x14ac:dyDescent="0.25">
      <c r="A434" s="89"/>
      <c r="B434" s="109">
        <v>368</v>
      </c>
      <c r="C434" s="110" t="s">
        <v>948</v>
      </c>
      <c r="D434" s="152" t="s">
        <v>949</v>
      </c>
      <c r="E434" s="93">
        <v>24257</v>
      </c>
      <c r="F434" s="139">
        <v>2.0499999999999998</v>
      </c>
      <c r="G434" s="131">
        <v>1</v>
      </c>
      <c r="H434" s="101"/>
      <c r="I434" s="101"/>
      <c r="J434" s="101"/>
      <c r="K434" s="65"/>
      <c r="L434" s="113">
        <v>1.4</v>
      </c>
      <c r="M434" s="113">
        <v>1.68</v>
      </c>
      <c r="N434" s="113">
        <v>2.23</v>
      </c>
      <c r="O434" s="114">
        <v>2.57</v>
      </c>
      <c r="P434" s="115">
        <v>0</v>
      </c>
      <c r="Q434" s="116">
        <f t="shared" ref="Q434:Q435" si="1708">(P434*$E434*$F434*$G434*$L434)</f>
        <v>0</v>
      </c>
      <c r="R434" s="194">
        <v>0</v>
      </c>
      <c r="S434" s="115">
        <f t="shared" ref="S434:S436" si="1709">(R434*$E434*$F434*$G434*$L434)</f>
        <v>0</v>
      </c>
      <c r="T434" s="115">
        <v>0</v>
      </c>
      <c r="U434" s="116">
        <f t="shared" ref="U434:U436" si="1710">(T434*$E434*$F434*$G434*$L434)</f>
        <v>0</v>
      </c>
      <c r="V434" s="116">
        <v>33</v>
      </c>
      <c r="W434" s="116">
        <f t="shared" ref="W434:W436" si="1711">(V434*$E434*$F434*$G434*$L434)</f>
        <v>2297380.4699999997</v>
      </c>
      <c r="X434" s="115"/>
      <c r="Y434" s="116">
        <f t="shared" ref="Y434:Y436" si="1712">(X434*$E434*$F434*$G434*$L434)</f>
        <v>0</v>
      </c>
      <c r="Z434" s="116"/>
      <c r="AA434" s="116"/>
      <c r="AB434" s="115"/>
      <c r="AC434" s="116">
        <f t="shared" ref="AC434:AC436" si="1713">(AB434*$E434*$F434*$G434*$L434)</f>
        <v>0</v>
      </c>
      <c r="AD434" s="115"/>
      <c r="AE434" s="116"/>
      <c r="AF434" s="115"/>
      <c r="AG434" s="116">
        <f t="shared" ref="AG434:AG436" si="1714">(AF434*$E434*$F434*$G434*$L434)</f>
        <v>0</v>
      </c>
      <c r="AH434" s="115"/>
      <c r="AI434" s="116"/>
      <c r="AJ434" s="117"/>
      <c r="AK434" s="116">
        <f t="shared" ref="AK434:AK436" si="1715">(AJ434*$E434*$F434*$G434*$L434)</f>
        <v>0</v>
      </c>
      <c r="AL434" s="115">
        <v>0</v>
      </c>
      <c r="AM434" s="116">
        <f t="shared" ref="AM434:AM436" si="1716">(AL434*$E434*$F434*$G434*$L434)</f>
        <v>0</v>
      </c>
      <c r="AN434" s="115">
        <v>0</v>
      </c>
      <c r="AO434" s="115">
        <f t="shared" ref="AO434:AO435" si="1717">(AN434*$E434*$F434*$G434*$L434)</f>
        <v>0</v>
      </c>
      <c r="AP434" s="115">
        <v>0</v>
      </c>
      <c r="AQ434" s="116">
        <f t="shared" ref="AQ434:AQ436" si="1718">(AP434*$E434*$F434*$G434*$M434)</f>
        <v>0</v>
      </c>
      <c r="AR434" s="123">
        <v>0</v>
      </c>
      <c r="AS434" s="116">
        <f t="shared" ref="AS434:AS436" si="1719">(AR434*$E434*$F434*$G434*$M434)</f>
        <v>0</v>
      </c>
      <c r="AT434" s="115"/>
      <c r="AU434" s="122">
        <f t="shared" ref="AU434:AU436" si="1720">(AT434*$E434*$F434*$G434*$M434)</f>
        <v>0</v>
      </c>
      <c r="AV434" s="115"/>
      <c r="AW434" s="116">
        <f t="shared" si="1676"/>
        <v>0</v>
      </c>
      <c r="AX434" s="115"/>
      <c r="AY434" s="115">
        <f t="shared" si="1677"/>
        <v>0</v>
      </c>
      <c r="AZ434" s="115"/>
      <c r="BA434" s="116">
        <f t="shared" si="1678"/>
        <v>0</v>
      </c>
      <c r="BB434" s="115"/>
      <c r="BC434" s="116">
        <f t="shared" ref="BC434:BC436" si="1721">(BB434*$E434*$F434*$G434*$L434)</f>
        <v>0</v>
      </c>
      <c r="BD434" s="115"/>
      <c r="BE434" s="116">
        <f t="shared" si="1679"/>
        <v>0</v>
      </c>
      <c r="BF434" s="115"/>
      <c r="BG434" s="116"/>
      <c r="BH434" s="115"/>
      <c r="BI434" s="116">
        <f t="shared" ref="BI434:BI436" si="1722">(BH434*$E434*$F434*$G434*$L434)</f>
        <v>0</v>
      </c>
      <c r="BJ434" s="115">
        <v>0</v>
      </c>
      <c r="BK434" s="116">
        <f t="shared" ref="BK434:BK436" si="1723">(BJ434*$E434*$F434*$G434*$M434)</f>
        <v>0</v>
      </c>
      <c r="BL434" s="115"/>
      <c r="BM434" s="116">
        <f t="shared" ref="BM434:BM436" si="1724">(BL434*$E434*$F434*$G434*$M434)</f>
        <v>0</v>
      </c>
      <c r="BN434" s="115"/>
      <c r="BO434" s="116">
        <f t="shared" ref="BO434:BO436" si="1725">(BN434*$E434*$F434*$G434*$M434)</f>
        <v>0</v>
      </c>
      <c r="BP434" s="115"/>
      <c r="BQ434" s="116">
        <f t="shared" ref="BQ434:BQ436" si="1726">(BP434*$E434*$F434*$G434*$M434)</f>
        <v>0</v>
      </c>
      <c r="BR434" s="115"/>
      <c r="BS434" s="116">
        <f t="shared" ref="BS434:BS436" si="1727">(BR434*$E434*$F434*$G434*$M434)</f>
        <v>0</v>
      </c>
      <c r="BT434" s="115">
        <v>0</v>
      </c>
      <c r="BU434" s="116">
        <f t="shared" ref="BU434:BU436" si="1728">(BT434*$E434*$F434*$G434*$M434)</f>
        <v>0</v>
      </c>
      <c r="BV434" s="115">
        <v>0</v>
      </c>
      <c r="BW434" s="124">
        <f t="shared" ref="BW434:BW436" si="1729">(BV434*$E434*$F434*$G434*$M434)</f>
        <v>0</v>
      </c>
      <c r="BX434" s="115"/>
      <c r="BY434" s="116">
        <f t="shared" ref="BY434:BY436" si="1730">(BX434*$E434*$F434*$G434*$L434)</f>
        <v>0</v>
      </c>
      <c r="BZ434" s="115"/>
      <c r="CA434" s="116">
        <f t="shared" ref="CA434:CA436" si="1731">(BZ434*$E434*$F434*$G434*$L434)</f>
        <v>0</v>
      </c>
      <c r="CB434" s="115"/>
      <c r="CC434" s="116">
        <f t="shared" ref="CC434:CC436" si="1732">(CB434*$E434*$F434*$G434*$L434)</f>
        <v>0</v>
      </c>
      <c r="CD434" s="115">
        <v>0</v>
      </c>
      <c r="CE434" s="116">
        <f t="shared" ref="CE434:CE436" si="1733">(CD434*$E434*$F434*$G434*$M434)</f>
        <v>0</v>
      </c>
      <c r="CF434" s="115"/>
      <c r="CG434" s="116">
        <f t="shared" si="1680"/>
        <v>0</v>
      </c>
      <c r="CH434" s="115"/>
      <c r="CI434" s="116">
        <f t="shared" ref="CI434:CI436" si="1734">(CH434*$E434*$F434*$G434*$L434)</f>
        <v>0</v>
      </c>
      <c r="CJ434" s="115"/>
      <c r="CK434" s="116">
        <f t="shared" ref="CK434:CK436" si="1735">(CJ434*$E434*$F434*$G434*$L434)</f>
        <v>0</v>
      </c>
      <c r="CL434" s="115"/>
      <c r="CM434" s="116">
        <f t="shared" ref="CM434:CM435" si="1736">(CL434*$E434*$F434*$G434*$L434)</f>
        <v>0</v>
      </c>
      <c r="CN434" s="115">
        <v>0</v>
      </c>
      <c r="CO434" s="116">
        <f t="shared" ref="CO434:CO436" si="1737">(CN434*$E434*$F434*$G434*$L434)</f>
        <v>0</v>
      </c>
      <c r="CP434" s="115"/>
      <c r="CQ434" s="116">
        <f t="shared" ref="CQ434:CQ436" si="1738">(CP434*$E434*$F434*$G434*$L434)</f>
        <v>0</v>
      </c>
      <c r="CR434" s="115"/>
      <c r="CS434" s="116">
        <f t="shared" ref="CS434:CS436" si="1739">(CR434*$E434*$F434*$G434*$M434)</f>
        <v>0</v>
      </c>
      <c r="CT434" s="115"/>
      <c r="CU434" s="116">
        <f t="shared" ref="CU434:CU436" si="1740">(CT434*$E434*$F434*$G434*$M434)</f>
        <v>0</v>
      </c>
      <c r="CV434" s="115"/>
      <c r="CW434" s="116">
        <f t="shared" ref="CW434:CW436" si="1741">(CV434*$E434*$F434*$G434*$M434)</f>
        <v>0</v>
      </c>
      <c r="CX434" s="123"/>
      <c r="CY434" s="115">
        <f t="shared" ref="CY434:CY436" si="1742">(CX434*$E434*$F434*$G434*$M434)</f>
        <v>0</v>
      </c>
      <c r="CZ434" s="115"/>
      <c r="DA434" s="124">
        <f t="shared" si="1681"/>
        <v>0</v>
      </c>
      <c r="DB434" s="115"/>
      <c r="DC434" s="116"/>
      <c r="DD434" s="125"/>
      <c r="DE434" s="115">
        <f t="shared" ref="DE434:DE436" si="1743">(DD434*$E434*$F434*$G434*$M434)</f>
        <v>0</v>
      </c>
      <c r="DF434" s="115">
        <v>0</v>
      </c>
      <c r="DG434" s="116">
        <f t="shared" ref="DG434:DG436" si="1744">(DF434*$E434*$F434*$G434*$M434)</f>
        <v>0</v>
      </c>
      <c r="DH434" s="115"/>
      <c r="DI434" s="116">
        <f t="shared" ref="DI434:DI436" si="1745">(DH434*$E434*$F434*$G434*$N434)</f>
        <v>0</v>
      </c>
      <c r="DJ434" s="89">
        <v>0</v>
      </c>
      <c r="DK434" s="124">
        <f t="shared" ref="DK434:DK435" si="1746">(DJ434*$E434*$F434*$G434*$O434)</f>
        <v>0</v>
      </c>
      <c r="DL434" s="124"/>
      <c r="DM434" s="124"/>
      <c r="DN434" s="116">
        <f t="shared" si="1672"/>
        <v>33</v>
      </c>
      <c r="DO434" s="116">
        <f t="shared" si="1672"/>
        <v>2297380.4699999997</v>
      </c>
    </row>
    <row r="435" spans="1:119" s="37" customFormat="1" ht="15.75" customHeight="1" x14ac:dyDescent="0.25">
      <c r="A435" s="89"/>
      <c r="B435" s="109">
        <v>369</v>
      </c>
      <c r="C435" s="110" t="s">
        <v>950</v>
      </c>
      <c r="D435" s="152" t="s">
        <v>951</v>
      </c>
      <c r="E435" s="93">
        <v>24257</v>
      </c>
      <c r="F435" s="139">
        <v>7.81</v>
      </c>
      <c r="G435" s="131">
        <v>1</v>
      </c>
      <c r="H435" s="101"/>
      <c r="I435" s="101"/>
      <c r="J435" s="101"/>
      <c r="K435" s="65"/>
      <c r="L435" s="113">
        <v>1.4</v>
      </c>
      <c r="M435" s="113">
        <v>1.68</v>
      </c>
      <c r="N435" s="113">
        <v>2.23</v>
      </c>
      <c r="O435" s="114">
        <v>2.57</v>
      </c>
      <c r="P435" s="115">
        <v>0</v>
      </c>
      <c r="Q435" s="116">
        <f t="shared" si="1708"/>
        <v>0</v>
      </c>
      <c r="R435" s="194">
        <v>0</v>
      </c>
      <c r="S435" s="115">
        <f t="shared" si="1709"/>
        <v>0</v>
      </c>
      <c r="T435" s="115">
        <v>0</v>
      </c>
      <c r="U435" s="116">
        <f t="shared" si="1710"/>
        <v>0</v>
      </c>
      <c r="V435" s="115">
        <v>0</v>
      </c>
      <c r="W435" s="116">
        <f t="shared" si="1711"/>
        <v>0</v>
      </c>
      <c r="X435" s="115"/>
      <c r="Y435" s="116">
        <f t="shared" si="1712"/>
        <v>0</v>
      </c>
      <c r="Z435" s="116"/>
      <c r="AA435" s="116"/>
      <c r="AB435" s="115"/>
      <c r="AC435" s="116">
        <f t="shared" si="1713"/>
        <v>0</v>
      </c>
      <c r="AD435" s="115"/>
      <c r="AE435" s="116"/>
      <c r="AF435" s="115"/>
      <c r="AG435" s="116">
        <f t="shared" si="1714"/>
        <v>0</v>
      </c>
      <c r="AH435" s="115"/>
      <c r="AI435" s="116"/>
      <c r="AJ435" s="117"/>
      <c r="AK435" s="116">
        <f t="shared" si="1715"/>
        <v>0</v>
      </c>
      <c r="AL435" s="115">
        <v>0</v>
      </c>
      <c r="AM435" s="116">
        <f t="shared" si="1716"/>
        <v>0</v>
      </c>
      <c r="AN435" s="115">
        <v>0</v>
      </c>
      <c r="AO435" s="115">
        <f t="shared" si="1717"/>
        <v>0</v>
      </c>
      <c r="AP435" s="115">
        <v>0</v>
      </c>
      <c r="AQ435" s="116">
        <f t="shared" si="1718"/>
        <v>0</v>
      </c>
      <c r="AR435" s="123">
        <v>0</v>
      </c>
      <c r="AS435" s="116">
        <f t="shared" si="1719"/>
        <v>0</v>
      </c>
      <c r="AT435" s="115"/>
      <c r="AU435" s="122">
        <f t="shared" si="1720"/>
        <v>0</v>
      </c>
      <c r="AV435" s="115"/>
      <c r="AW435" s="116">
        <f t="shared" si="1676"/>
        <v>0</v>
      </c>
      <c r="AX435" s="115"/>
      <c r="AY435" s="115">
        <f t="shared" si="1677"/>
        <v>0</v>
      </c>
      <c r="AZ435" s="115"/>
      <c r="BA435" s="116">
        <f t="shared" si="1678"/>
        <v>0</v>
      </c>
      <c r="BB435" s="115"/>
      <c r="BC435" s="116">
        <f t="shared" si="1721"/>
        <v>0</v>
      </c>
      <c r="BD435" s="115"/>
      <c r="BE435" s="116">
        <f t="shared" si="1679"/>
        <v>0</v>
      </c>
      <c r="BF435" s="115"/>
      <c r="BG435" s="116"/>
      <c r="BH435" s="115"/>
      <c r="BI435" s="116">
        <f t="shared" si="1722"/>
        <v>0</v>
      </c>
      <c r="BJ435" s="115">
        <v>0</v>
      </c>
      <c r="BK435" s="116">
        <f t="shared" si="1723"/>
        <v>0</v>
      </c>
      <c r="BL435" s="115"/>
      <c r="BM435" s="116">
        <f t="shared" si="1724"/>
        <v>0</v>
      </c>
      <c r="BN435" s="115"/>
      <c r="BO435" s="116">
        <f t="shared" si="1725"/>
        <v>0</v>
      </c>
      <c r="BP435" s="115"/>
      <c r="BQ435" s="116">
        <f t="shared" si="1726"/>
        <v>0</v>
      </c>
      <c r="BR435" s="115"/>
      <c r="BS435" s="116">
        <f t="shared" si="1727"/>
        <v>0</v>
      </c>
      <c r="BT435" s="115">
        <v>0</v>
      </c>
      <c r="BU435" s="116">
        <f t="shared" si="1728"/>
        <v>0</v>
      </c>
      <c r="BV435" s="115">
        <v>0</v>
      </c>
      <c r="BW435" s="124">
        <f t="shared" si="1729"/>
        <v>0</v>
      </c>
      <c r="BX435" s="115"/>
      <c r="BY435" s="116">
        <f t="shared" si="1730"/>
        <v>0</v>
      </c>
      <c r="BZ435" s="115"/>
      <c r="CA435" s="116">
        <f t="shared" si="1731"/>
        <v>0</v>
      </c>
      <c r="CB435" s="115"/>
      <c r="CC435" s="116">
        <f t="shared" si="1732"/>
        <v>0</v>
      </c>
      <c r="CD435" s="115">
        <v>0</v>
      </c>
      <c r="CE435" s="116">
        <f t="shared" si="1733"/>
        <v>0</v>
      </c>
      <c r="CF435" s="115"/>
      <c r="CG435" s="116">
        <f t="shared" si="1680"/>
        <v>0</v>
      </c>
      <c r="CH435" s="115"/>
      <c r="CI435" s="116">
        <f t="shared" si="1734"/>
        <v>0</v>
      </c>
      <c r="CJ435" s="115"/>
      <c r="CK435" s="116">
        <f t="shared" si="1735"/>
        <v>0</v>
      </c>
      <c r="CL435" s="115"/>
      <c r="CM435" s="116">
        <f t="shared" si="1736"/>
        <v>0</v>
      </c>
      <c r="CN435" s="115">
        <v>0</v>
      </c>
      <c r="CO435" s="116">
        <f t="shared" si="1737"/>
        <v>0</v>
      </c>
      <c r="CP435" s="115"/>
      <c r="CQ435" s="116">
        <f t="shared" si="1738"/>
        <v>0</v>
      </c>
      <c r="CR435" s="115"/>
      <c r="CS435" s="116">
        <f t="shared" si="1739"/>
        <v>0</v>
      </c>
      <c r="CT435" s="115"/>
      <c r="CU435" s="116">
        <f t="shared" si="1740"/>
        <v>0</v>
      </c>
      <c r="CV435" s="115"/>
      <c r="CW435" s="116">
        <f t="shared" si="1741"/>
        <v>0</v>
      </c>
      <c r="CX435" s="123"/>
      <c r="CY435" s="115">
        <f t="shared" si="1742"/>
        <v>0</v>
      </c>
      <c r="CZ435" s="115"/>
      <c r="DA435" s="124">
        <f t="shared" si="1681"/>
        <v>0</v>
      </c>
      <c r="DB435" s="115"/>
      <c r="DC435" s="116"/>
      <c r="DD435" s="125"/>
      <c r="DE435" s="115">
        <f t="shared" si="1743"/>
        <v>0</v>
      </c>
      <c r="DF435" s="115">
        <v>0</v>
      </c>
      <c r="DG435" s="116">
        <f t="shared" si="1744"/>
        <v>0</v>
      </c>
      <c r="DH435" s="115"/>
      <c r="DI435" s="116">
        <f t="shared" si="1745"/>
        <v>0</v>
      </c>
      <c r="DJ435" s="89">
        <v>0</v>
      </c>
      <c r="DK435" s="124">
        <f t="shared" si="1746"/>
        <v>0</v>
      </c>
      <c r="DL435" s="124"/>
      <c r="DM435" s="124"/>
      <c r="DN435" s="116">
        <f t="shared" si="1672"/>
        <v>0</v>
      </c>
      <c r="DO435" s="116">
        <f t="shared" si="1672"/>
        <v>0</v>
      </c>
    </row>
    <row r="436" spans="1:119" s="37" customFormat="1" ht="15.75" customHeight="1" x14ac:dyDescent="0.25">
      <c r="A436" s="89"/>
      <c r="B436" s="109">
        <v>370</v>
      </c>
      <c r="C436" s="110" t="s">
        <v>952</v>
      </c>
      <c r="D436" s="152" t="s">
        <v>953</v>
      </c>
      <c r="E436" s="93">
        <v>24257</v>
      </c>
      <c r="F436" s="139">
        <v>15.57</v>
      </c>
      <c r="G436" s="131">
        <v>1</v>
      </c>
      <c r="H436" s="101"/>
      <c r="I436" s="101"/>
      <c r="J436" s="101"/>
      <c r="K436" s="65"/>
      <c r="L436" s="113">
        <v>1.4</v>
      </c>
      <c r="M436" s="113">
        <v>1.68</v>
      </c>
      <c r="N436" s="113">
        <v>2.23</v>
      </c>
      <c r="O436" s="114">
        <v>2.57</v>
      </c>
      <c r="P436" s="115">
        <v>2</v>
      </c>
      <c r="Q436" s="116">
        <f>(P436*$E436*$F436*$G436*$L436)</f>
        <v>1057508.172</v>
      </c>
      <c r="R436" s="194">
        <v>0</v>
      </c>
      <c r="S436" s="115">
        <f t="shared" si="1709"/>
        <v>0</v>
      </c>
      <c r="T436" s="115">
        <v>0</v>
      </c>
      <c r="U436" s="116">
        <f t="shared" si="1710"/>
        <v>0</v>
      </c>
      <c r="V436" s="115">
        <v>0</v>
      </c>
      <c r="W436" s="116">
        <f t="shared" si="1711"/>
        <v>0</v>
      </c>
      <c r="X436" s="115"/>
      <c r="Y436" s="116">
        <f t="shared" si="1712"/>
        <v>0</v>
      </c>
      <c r="Z436" s="116"/>
      <c r="AA436" s="116"/>
      <c r="AB436" s="115"/>
      <c r="AC436" s="116">
        <f t="shared" si="1713"/>
        <v>0</v>
      </c>
      <c r="AD436" s="115"/>
      <c r="AE436" s="116"/>
      <c r="AF436" s="115"/>
      <c r="AG436" s="116">
        <f t="shared" si="1714"/>
        <v>0</v>
      </c>
      <c r="AH436" s="115"/>
      <c r="AI436" s="116"/>
      <c r="AJ436" s="117"/>
      <c r="AK436" s="116">
        <f t="shared" si="1715"/>
        <v>0</v>
      </c>
      <c r="AL436" s="115">
        <v>0</v>
      </c>
      <c r="AM436" s="116">
        <f t="shared" si="1716"/>
        <v>0</v>
      </c>
      <c r="AN436" s="115">
        <v>0</v>
      </c>
      <c r="AO436" s="115">
        <f>(AN436*$E436*$F436*$G436*$L436)</f>
        <v>0</v>
      </c>
      <c r="AP436" s="115">
        <v>0</v>
      </c>
      <c r="AQ436" s="116">
        <f t="shared" si="1718"/>
        <v>0</v>
      </c>
      <c r="AR436" s="123">
        <v>0</v>
      </c>
      <c r="AS436" s="116">
        <f t="shared" si="1719"/>
        <v>0</v>
      </c>
      <c r="AT436" s="115"/>
      <c r="AU436" s="122">
        <f t="shared" si="1720"/>
        <v>0</v>
      </c>
      <c r="AV436" s="115"/>
      <c r="AW436" s="116">
        <f t="shared" si="1676"/>
        <v>0</v>
      </c>
      <c r="AX436" s="115"/>
      <c r="AY436" s="115">
        <f t="shared" si="1677"/>
        <v>0</v>
      </c>
      <c r="AZ436" s="115"/>
      <c r="BA436" s="116">
        <f t="shared" si="1678"/>
        <v>0</v>
      </c>
      <c r="BB436" s="115"/>
      <c r="BC436" s="116">
        <f t="shared" si="1721"/>
        <v>0</v>
      </c>
      <c r="BD436" s="115"/>
      <c r="BE436" s="116">
        <f t="shared" si="1679"/>
        <v>0</v>
      </c>
      <c r="BF436" s="115"/>
      <c r="BG436" s="116"/>
      <c r="BH436" s="115"/>
      <c r="BI436" s="116">
        <f t="shared" si="1722"/>
        <v>0</v>
      </c>
      <c r="BJ436" s="115">
        <v>0</v>
      </c>
      <c r="BK436" s="116">
        <f t="shared" si="1723"/>
        <v>0</v>
      </c>
      <c r="BL436" s="115"/>
      <c r="BM436" s="116">
        <f t="shared" si="1724"/>
        <v>0</v>
      </c>
      <c r="BN436" s="115"/>
      <c r="BO436" s="116">
        <f t="shared" si="1725"/>
        <v>0</v>
      </c>
      <c r="BP436" s="115"/>
      <c r="BQ436" s="116">
        <f t="shared" si="1726"/>
        <v>0</v>
      </c>
      <c r="BR436" s="115"/>
      <c r="BS436" s="116">
        <f t="shared" si="1727"/>
        <v>0</v>
      </c>
      <c r="BT436" s="115">
        <v>0</v>
      </c>
      <c r="BU436" s="116">
        <f t="shared" si="1728"/>
        <v>0</v>
      </c>
      <c r="BV436" s="115">
        <v>0</v>
      </c>
      <c r="BW436" s="124">
        <f t="shared" si="1729"/>
        <v>0</v>
      </c>
      <c r="BX436" s="115"/>
      <c r="BY436" s="116">
        <f t="shared" si="1730"/>
        <v>0</v>
      </c>
      <c r="BZ436" s="115"/>
      <c r="CA436" s="116">
        <f t="shared" si="1731"/>
        <v>0</v>
      </c>
      <c r="CB436" s="115"/>
      <c r="CC436" s="116">
        <f t="shared" si="1732"/>
        <v>0</v>
      </c>
      <c r="CD436" s="115">
        <v>0</v>
      </c>
      <c r="CE436" s="116">
        <f t="shared" si="1733"/>
        <v>0</v>
      </c>
      <c r="CF436" s="115"/>
      <c r="CG436" s="116">
        <f t="shared" si="1680"/>
        <v>0</v>
      </c>
      <c r="CH436" s="115"/>
      <c r="CI436" s="116">
        <f t="shared" si="1734"/>
        <v>0</v>
      </c>
      <c r="CJ436" s="115"/>
      <c r="CK436" s="116">
        <f t="shared" si="1735"/>
        <v>0</v>
      </c>
      <c r="CL436" s="115"/>
      <c r="CM436" s="116">
        <f>(CL436*$E436*$F436*$G436*$L436)</f>
        <v>0</v>
      </c>
      <c r="CN436" s="115">
        <v>0</v>
      </c>
      <c r="CO436" s="116">
        <f t="shared" si="1737"/>
        <v>0</v>
      </c>
      <c r="CP436" s="115"/>
      <c r="CQ436" s="116">
        <f t="shared" si="1738"/>
        <v>0</v>
      </c>
      <c r="CR436" s="115"/>
      <c r="CS436" s="116">
        <f t="shared" si="1739"/>
        <v>0</v>
      </c>
      <c r="CT436" s="115"/>
      <c r="CU436" s="116">
        <f t="shared" si="1740"/>
        <v>0</v>
      </c>
      <c r="CV436" s="115"/>
      <c r="CW436" s="116">
        <f t="shared" si="1741"/>
        <v>0</v>
      </c>
      <c r="CX436" s="123"/>
      <c r="CY436" s="115">
        <f t="shared" si="1742"/>
        <v>0</v>
      </c>
      <c r="CZ436" s="115"/>
      <c r="DA436" s="124">
        <f t="shared" si="1681"/>
        <v>0</v>
      </c>
      <c r="DB436" s="115"/>
      <c r="DC436" s="116"/>
      <c r="DD436" s="125"/>
      <c r="DE436" s="115">
        <f t="shared" si="1743"/>
        <v>0</v>
      </c>
      <c r="DF436" s="115">
        <v>0</v>
      </c>
      <c r="DG436" s="116">
        <f t="shared" si="1744"/>
        <v>0</v>
      </c>
      <c r="DH436" s="115"/>
      <c r="DI436" s="116">
        <f t="shared" si="1745"/>
        <v>0</v>
      </c>
      <c r="DJ436" s="89">
        <v>0</v>
      </c>
      <c r="DK436" s="124">
        <f>(DJ436*$E436*$F436*$G436*$O436)</f>
        <v>0</v>
      </c>
      <c r="DL436" s="124"/>
      <c r="DM436" s="124"/>
      <c r="DN436" s="116">
        <f t="shared" si="1672"/>
        <v>2</v>
      </c>
      <c r="DO436" s="116">
        <f t="shared" si="1672"/>
        <v>1057508.172</v>
      </c>
    </row>
    <row r="437" spans="1:119" s="129" customFormat="1" ht="30" x14ac:dyDescent="0.25">
      <c r="A437" s="89"/>
      <c r="B437" s="109">
        <v>371</v>
      </c>
      <c r="C437" s="110" t="s">
        <v>954</v>
      </c>
      <c r="D437" s="152" t="s">
        <v>955</v>
      </c>
      <c r="E437" s="93">
        <v>24257</v>
      </c>
      <c r="F437" s="101">
        <v>0.5</v>
      </c>
      <c r="G437" s="131">
        <v>1</v>
      </c>
      <c r="H437" s="101"/>
      <c r="I437" s="101"/>
      <c r="J437" s="101"/>
      <c r="K437" s="65"/>
      <c r="L437" s="113">
        <v>1.4</v>
      </c>
      <c r="M437" s="113">
        <v>1.68</v>
      </c>
      <c r="N437" s="113">
        <v>2.23</v>
      </c>
      <c r="O437" s="114">
        <v>2.57</v>
      </c>
      <c r="P437" s="115">
        <v>150</v>
      </c>
      <c r="Q437" s="116">
        <f t="shared" si="1673"/>
        <v>2801683.5</v>
      </c>
      <c r="R437" s="194">
        <v>92</v>
      </c>
      <c r="S437" s="115">
        <f>(R437*$E437*$F437*$G437*$L437*$S$13)</f>
        <v>1718365.88</v>
      </c>
      <c r="T437" s="115">
        <v>23</v>
      </c>
      <c r="U437" s="116">
        <f>(T437*$E437*$F437*$G437*$L437*$U$13)</f>
        <v>480751.90869999997</v>
      </c>
      <c r="V437" s="115">
        <v>0</v>
      </c>
      <c r="W437" s="116">
        <f>(V437*$E437*$F437*$G437*$L437*$W$13)</f>
        <v>0</v>
      </c>
      <c r="X437" s="115">
        <v>51</v>
      </c>
      <c r="Y437" s="116">
        <f>(X437*$E437*$F437*$G437*$L437*$Y$13)</f>
        <v>1212364.8599999999</v>
      </c>
      <c r="Z437" s="116"/>
      <c r="AA437" s="116"/>
      <c r="AB437" s="115"/>
      <c r="AC437" s="116">
        <f>(AB437*$E437*$F437*$G437*$L437*$AC$13)</f>
        <v>0</v>
      </c>
      <c r="AD437" s="115"/>
      <c r="AE437" s="116"/>
      <c r="AF437" s="115">
        <v>35</v>
      </c>
      <c r="AG437" s="116">
        <f>(AF437*$E437*$F437*$G437*$L437*$AG$13)</f>
        <v>653726.15</v>
      </c>
      <c r="AH437" s="115"/>
      <c r="AI437" s="116"/>
      <c r="AJ437" s="144">
        <v>3</v>
      </c>
      <c r="AK437" s="116">
        <f>(AJ437*$E437*$F437*$G437*$L437*$AK$13)</f>
        <v>56033.67</v>
      </c>
      <c r="AL437" s="115">
        <v>55</v>
      </c>
      <c r="AM437" s="116">
        <f>(AL437*$E437*$F437*$G437*$L437*$AM$13)</f>
        <v>1027283.95</v>
      </c>
      <c r="AN437" s="115">
        <v>65</v>
      </c>
      <c r="AO437" s="115">
        <f>(AN437*$E437*$F437*$G437*$L437*$AO$13)</f>
        <v>1214062.8500000001</v>
      </c>
      <c r="AP437" s="115">
        <v>120</v>
      </c>
      <c r="AQ437" s="116">
        <f>(AP437*$E437*$F437*$G437*$M437*$AQ$13)</f>
        <v>2689616.16</v>
      </c>
      <c r="AR437" s="123">
        <v>36</v>
      </c>
      <c r="AS437" s="116">
        <f>(AR437*$E437*$F437*$G437*$M437*$AS$13)</f>
        <v>1026944.3519999998</v>
      </c>
      <c r="AT437" s="115"/>
      <c r="AU437" s="115">
        <f>(AT437*$E437*$F437*$G437*$M437*$AU$13)</f>
        <v>0</v>
      </c>
      <c r="AV437" s="115"/>
      <c r="AW437" s="116">
        <f t="shared" si="1676"/>
        <v>0</v>
      </c>
      <c r="AX437" s="115"/>
      <c r="AY437" s="115">
        <f t="shared" si="1677"/>
        <v>0</v>
      </c>
      <c r="AZ437" s="115"/>
      <c r="BA437" s="116">
        <f t="shared" si="1678"/>
        <v>0</v>
      </c>
      <c r="BB437" s="115"/>
      <c r="BC437" s="116">
        <f>(BB437*$E437*$F437*$G437*$L437*$BC$13)</f>
        <v>0</v>
      </c>
      <c r="BD437" s="115"/>
      <c r="BE437" s="116">
        <f t="shared" si="1679"/>
        <v>0</v>
      </c>
      <c r="BF437" s="115"/>
      <c r="BG437" s="116">
        <f>(BF437*$E437*$F437*$G437*$L437*$BG$13)</f>
        <v>0</v>
      </c>
      <c r="BH437" s="115"/>
      <c r="BI437" s="116">
        <f>(BH437*$E437*$F437*$G437*$L437*$BI$13)</f>
        <v>0</v>
      </c>
      <c r="BJ437" s="115"/>
      <c r="BK437" s="116">
        <f>(BJ437*$E437*$F437*$G437*$M437*$BK$13)</f>
        <v>0</v>
      </c>
      <c r="BL437" s="115"/>
      <c r="BM437" s="116">
        <f>(BL437*$E437*$F437*$G437*$M437*$BM$13)</f>
        <v>0</v>
      </c>
      <c r="BN437" s="115">
        <v>86</v>
      </c>
      <c r="BO437" s="116">
        <f>(BN437*$E437*$F437*$G437*$M437*$BO$13)</f>
        <v>1752325.68</v>
      </c>
      <c r="BP437" s="115"/>
      <c r="BQ437" s="116">
        <f>(BP437*$E437*$F437*$G437*$M437*$BQ$13)</f>
        <v>0</v>
      </c>
      <c r="BR437" s="115"/>
      <c r="BS437" s="116">
        <f>(BR437*$E437*$F437*$G437*$M437*$BS$13)</f>
        <v>0</v>
      </c>
      <c r="BT437" s="115">
        <v>0</v>
      </c>
      <c r="BU437" s="116">
        <f>(BT437*$E437*$F437*$G437*$M437*$BU$13)</f>
        <v>0</v>
      </c>
      <c r="BV437" s="115">
        <v>15</v>
      </c>
      <c r="BW437" s="124">
        <f>(BV437*$E437*$F437*$G437*$M437*$BW$13)</f>
        <v>366765.84</v>
      </c>
      <c r="BX437" s="115"/>
      <c r="BY437" s="116">
        <f>(BX437*$E437*$F437*$G437*$L437*$BY$13)</f>
        <v>0</v>
      </c>
      <c r="BZ437" s="115"/>
      <c r="CA437" s="116">
        <f>(BZ437*$E437*$F437*$G437*$L437*$CA$13)</f>
        <v>0</v>
      </c>
      <c r="CB437" s="115"/>
      <c r="CC437" s="116">
        <f>(CB437*$E437*$F437*$G437*$L437*$CC$13)</f>
        <v>0</v>
      </c>
      <c r="CD437" s="115">
        <v>21</v>
      </c>
      <c r="CE437" s="116">
        <f>(CD437*$E437*$F437*$G437*$M437*$CE$13)</f>
        <v>427893.48</v>
      </c>
      <c r="CF437" s="115"/>
      <c r="CG437" s="116">
        <f t="shared" si="1680"/>
        <v>0</v>
      </c>
      <c r="CH437" s="115"/>
      <c r="CI437" s="116">
        <f>(CH437*$E437*$F437*$G437*$L437*$CI$13)</f>
        <v>0</v>
      </c>
      <c r="CJ437" s="115"/>
      <c r="CK437" s="116">
        <f>(CJ437*$E437*$F437*$G437*$L437*$CK$13)</f>
        <v>0</v>
      </c>
      <c r="CL437" s="115">
        <v>0</v>
      </c>
      <c r="CM437" s="116">
        <f>(CL437*$E437*$F437*$G437*$L437*$CM$13)</f>
        <v>0</v>
      </c>
      <c r="CN437" s="115">
        <v>4</v>
      </c>
      <c r="CO437" s="116">
        <f>(CN437*$E437*$F437*$G437*$L437*$CO$13)</f>
        <v>61127.639999999992</v>
      </c>
      <c r="CP437" s="115">
        <v>0</v>
      </c>
      <c r="CQ437" s="116">
        <f>(CP437*$E437*$F437*$G437*$L437*$CQ$13)</f>
        <v>0</v>
      </c>
      <c r="CR437" s="115">
        <v>30</v>
      </c>
      <c r="CS437" s="116">
        <f>(CR437*$E437*$F437*$G437*$M437*$CS$13)</f>
        <v>611276.4</v>
      </c>
      <c r="CT437" s="115"/>
      <c r="CU437" s="116">
        <f>(CT437*$E437*$F437*$G437*$M437*$CU$13)</f>
        <v>0</v>
      </c>
      <c r="CV437" s="115">
        <v>0</v>
      </c>
      <c r="CW437" s="116">
        <f>(CV437*$E437*$F437*$G437*$M437*$CW$13)</f>
        <v>0</v>
      </c>
      <c r="CX437" s="123">
        <v>5</v>
      </c>
      <c r="CY437" s="115">
        <f>(CX437*$E437*$F437*$G437*$M437*$CY$13)</f>
        <v>91691.459999999992</v>
      </c>
      <c r="CZ437" s="115"/>
      <c r="DA437" s="124">
        <f t="shared" si="1681"/>
        <v>0</v>
      </c>
      <c r="DB437" s="115"/>
      <c r="DC437" s="116">
        <f>(DB437*$E437*$F437*$G437*$M437*$DC$13)</f>
        <v>0</v>
      </c>
      <c r="DD437" s="125"/>
      <c r="DE437" s="115">
        <f>(DD437*$E437*$F437*$G437*$M437*$DE$13)</f>
        <v>0</v>
      </c>
      <c r="DF437" s="115"/>
      <c r="DG437" s="116">
        <f>(DF437*$E437*$F437*$G437*$M437*$DG$13)</f>
        <v>0</v>
      </c>
      <c r="DH437" s="115"/>
      <c r="DI437" s="116">
        <f>(DH437*$E437*$F437*$G437*$N437*$DI$13)</f>
        <v>0</v>
      </c>
      <c r="DJ437" s="115">
        <v>0</v>
      </c>
      <c r="DK437" s="124">
        <f>(DJ437*$E437*$F437*$G437*$O437*$DK$13)</f>
        <v>0</v>
      </c>
      <c r="DL437" s="124"/>
      <c r="DM437" s="124"/>
      <c r="DN437" s="116">
        <f t="shared" si="1672"/>
        <v>791</v>
      </c>
      <c r="DO437" s="116">
        <f t="shared" si="1672"/>
        <v>16191913.7807</v>
      </c>
    </row>
    <row r="438" spans="1:119" s="129" customFormat="1" ht="45" x14ac:dyDescent="0.25">
      <c r="A438" s="89"/>
      <c r="B438" s="109">
        <v>372</v>
      </c>
      <c r="C438" s="206" t="s">
        <v>956</v>
      </c>
      <c r="D438" s="208" t="s">
        <v>957</v>
      </c>
      <c r="E438" s="93">
        <v>24257</v>
      </c>
      <c r="F438" s="207">
        <v>1.61</v>
      </c>
      <c r="G438" s="131">
        <v>1</v>
      </c>
      <c r="H438" s="101"/>
      <c r="I438" s="101"/>
      <c r="J438" s="101"/>
      <c r="K438" s="221">
        <v>0</v>
      </c>
      <c r="L438" s="113">
        <v>1.4</v>
      </c>
      <c r="M438" s="113">
        <v>1.68</v>
      </c>
      <c r="N438" s="113">
        <v>2.23</v>
      </c>
      <c r="O438" s="114">
        <v>2.57</v>
      </c>
      <c r="P438" s="115">
        <v>5</v>
      </c>
      <c r="Q438" s="146">
        <f>(P438*$E438*$F438*((1-$K438)+$K438*$L438*$Q$13*$G438))</f>
        <v>195268.85</v>
      </c>
      <c r="R438" s="194">
        <v>32</v>
      </c>
      <c r="S438" s="146">
        <f>(R438*$E438*$F438*((1-$K438)+$K438*$L438*$S$13))</f>
        <v>1249720.6400000001</v>
      </c>
      <c r="T438" s="115"/>
      <c r="U438" s="146">
        <f>(T438*$E438*$F438*((1-$K438)+$K438*$L438*$U$13))</f>
        <v>0</v>
      </c>
      <c r="V438" s="115">
        <v>37</v>
      </c>
      <c r="W438" s="116">
        <f>(V438*$E438*$F438*$G438*$L438*$W$13)</f>
        <v>2490294.8870660001</v>
      </c>
      <c r="X438" s="115"/>
      <c r="Y438" s="116">
        <f>(X438*$E438*$F438*$G438*$L438*$Y$13)</f>
        <v>0</v>
      </c>
      <c r="Z438" s="116"/>
      <c r="AA438" s="116"/>
      <c r="AB438" s="115"/>
      <c r="AC438" s="146">
        <f t="shared" ref="AC438:AC444" si="1747">(AB438*$E438*$F438*((1-$K438)+$K438*$L438*$AC$13*G438))</f>
        <v>0</v>
      </c>
      <c r="AD438" s="115"/>
      <c r="AE438" s="116"/>
      <c r="AF438" s="115"/>
      <c r="AG438" s="116">
        <f>(AF438*$E438*$F438*$G438*$L438*$AG$13)</f>
        <v>0</v>
      </c>
      <c r="AH438" s="115"/>
      <c r="AI438" s="116"/>
      <c r="AJ438" s="144"/>
      <c r="AK438" s="116">
        <f>(AJ438*$E438*$F438*$G438*$L438*$AK$13)</f>
        <v>0</v>
      </c>
      <c r="AL438" s="115"/>
      <c r="AM438" s="116">
        <f>(AL438*$E438*$F438*$G438*$L438*$AM$13)</f>
        <v>0</v>
      </c>
      <c r="AN438" s="115"/>
      <c r="AO438" s="115">
        <f>(AN438*$E438*$F438*$G438*$L438*$AO$13)</f>
        <v>0</v>
      </c>
      <c r="AP438" s="115"/>
      <c r="AQ438" s="116">
        <f>(AP438*$E438*$F438*$G438*$M438*$AQ$13)</f>
        <v>0</v>
      </c>
      <c r="AR438" s="123"/>
      <c r="AS438" s="116"/>
      <c r="AT438" s="115"/>
      <c r="AU438" s="115">
        <f>(AT438*$E438*$F438*$G438*$M438*$AU$13)</f>
        <v>0</v>
      </c>
      <c r="AV438" s="115"/>
      <c r="AW438" s="116"/>
      <c r="AX438" s="115"/>
      <c r="AY438" s="115"/>
      <c r="AZ438" s="115"/>
      <c r="BA438" s="116">
        <f t="shared" si="1678"/>
        <v>0</v>
      </c>
      <c r="BB438" s="115"/>
      <c r="BC438" s="116"/>
      <c r="BD438" s="115"/>
      <c r="BE438" s="116"/>
      <c r="BF438" s="115"/>
      <c r="BG438" s="116"/>
      <c r="BH438" s="115"/>
      <c r="BI438" s="116"/>
      <c r="BJ438" s="115"/>
      <c r="BK438" s="116">
        <f>(BJ438*$E438*$F438*$G438*$M438*$BK$13)</f>
        <v>0</v>
      </c>
      <c r="BL438" s="115"/>
      <c r="BM438" s="116"/>
      <c r="BN438" s="115"/>
      <c r="BO438" s="116"/>
      <c r="BP438" s="115"/>
      <c r="BQ438" s="116"/>
      <c r="BR438" s="115"/>
      <c r="BS438" s="116"/>
      <c r="BT438" s="115"/>
      <c r="BU438" s="116"/>
      <c r="BV438" s="115"/>
      <c r="BW438" s="124"/>
      <c r="BX438" s="115"/>
      <c r="BY438" s="146">
        <f>(BX438*$E438*$F438*((1-$K438)+$K438*$G438*BY$13*$L438))</f>
        <v>0</v>
      </c>
      <c r="BZ438" s="115"/>
      <c r="CA438" s="116"/>
      <c r="CB438" s="115"/>
      <c r="CC438" s="116"/>
      <c r="CD438" s="115"/>
      <c r="CE438" s="116"/>
      <c r="CF438" s="115"/>
      <c r="CG438" s="116"/>
      <c r="CH438" s="115"/>
      <c r="CI438" s="116"/>
      <c r="CJ438" s="115"/>
      <c r="CK438" s="116"/>
      <c r="CL438" s="115"/>
      <c r="CM438" s="116"/>
      <c r="CN438" s="115"/>
      <c r="CO438" s="116"/>
      <c r="CP438" s="115"/>
      <c r="CQ438" s="116"/>
      <c r="CR438" s="115"/>
      <c r="CS438" s="116"/>
      <c r="CT438" s="115"/>
      <c r="CU438" s="116"/>
      <c r="CV438" s="115"/>
      <c r="CW438" s="116"/>
      <c r="CX438" s="123"/>
      <c r="CY438" s="146">
        <f t="shared" ref="CY438:CY444" si="1748">(CX438*$E438*$F438*((1-$K438)+$K438*$M438*$CY$13*$G438))</f>
        <v>0</v>
      </c>
      <c r="CZ438" s="115"/>
      <c r="DA438" s="124"/>
      <c r="DB438" s="115"/>
      <c r="DC438" s="116"/>
      <c r="DD438" s="125"/>
      <c r="DE438" s="115"/>
      <c r="DF438" s="115"/>
      <c r="DG438" s="116"/>
      <c r="DH438" s="115"/>
      <c r="DI438" s="116"/>
      <c r="DJ438" s="115"/>
      <c r="DK438" s="146">
        <f t="shared" ref="DK438:DK444" si="1749">(DJ438*$E438*$F438*((1-$K438)+$K438*$G438*$DK$13*$O438))</f>
        <v>0</v>
      </c>
      <c r="DL438" s="124"/>
      <c r="DM438" s="124"/>
      <c r="DN438" s="116">
        <f t="shared" si="1672"/>
        <v>74</v>
      </c>
      <c r="DO438" s="116">
        <f t="shared" si="1672"/>
        <v>3935284.3770660004</v>
      </c>
    </row>
    <row r="439" spans="1:119" s="129" customFormat="1" ht="45" x14ac:dyDescent="0.25">
      <c r="A439" s="89"/>
      <c r="B439" s="109">
        <v>373</v>
      </c>
      <c r="C439" s="206" t="s">
        <v>958</v>
      </c>
      <c r="D439" s="208" t="s">
        <v>959</v>
      </c>
      <c r="E439" s="93">
        <v>24257</v>
      </c>
      <c r="F439" s="207">
        <v>3.89</v>
      </c>
      <c r="G439" s="131">
        <v>1</v>
      </c>
      <c r="H439" s="101"/>
      <c r="I439" s="101"/>
      <c r="J439" s="101"/>
      <c r="K439" s="221">
        <v>0</v>
      </c>
      <c r="L439" s="113">
        <v>1.4</v>
      </c>
      <c r="M439" s="113">
        <v>1.68</v>
      </c>
      <c r="N439" s="113">
        <v>2.23</v>
      </c>
      <c r="O439" s="114">
        <v>2.57</v>
      </c>
      <c r="P439" s="115">
        <v>3</v>
      </c>
      <c r="Q439" s="146">
        <f>(P439*$E439*$F439*((1-$K439)+$K439*$L439*$Q$13*$G439))</f>
        <v>283079.19</v>
      </c>
      <c r="R439" s="194">
        <v>1</v>
      </c>
      <c r="S439" s="146">
        <f>(R439*$E439*$F439*((1-$K439)+$K439*$L439*$S$13))</f>
        <v>94359.73</v>
      </c>
      <c r="T439" s="115"/>
      <c r="U439" s="146">
        <f>(T439*$E439*$F439*((1-$K439)+$K439*$L439*$U$13))</f>
        <v>0</v>
      </c>
      <c r="V439" s="115">
        <v>3</v>
      </c>
      <c r="W439" s="116">
        <f>(V439*$E439*$F439*$G439*$L439*$W$13)</f>
        <v>487858.67604600004</v>
      </c>
      <c r="X439" s="115"/>
      <c r="Y439" s="116">
        <f>(X439*$E439*$F439*$G439*$L439*$Y$13)</f>
        <v>0</v>
      </c>
      <c r="Z439" s="116"/>
      <c r="AA439" s="116"/>
      <c r="AB439" s="115"/>
      <c r="AC439" s="146">
        <f t="shared" si="1747"/>
        <v>0</v>
      </c>
      <c r="AD439" s="115"/>
      <c r="AE439" s="116"/>
      <c r="AF439" s="115"/>
      <c r="AG439" s="116">
        <f>(AF439*$E439*$F439*$G439*$L439*$AG$13)</f>
        <v>0</v>
      </c>
      <c r="AH439" s="115"/>
      <c r="AI439" s="116"/>
      <c r="AJ439" s="144"/>
      <c r="AK439" s="116">
        <f>(AJ439*$E439*$F439*$G439*$L439*$AK$13)</f>
        <v>0</v>
      </c>
      <c r="AL439" s="115"/>
      <c r="AM439" s="116">
        <f>(AL439*$E439*$F439*$G439*$L439*$AM$13)</f>
        <v>0</v>
      </c>
      <c r="AN439" s="115"/>
      <c r="AO439" s="115">
        <f>(AN439*$E439*$F439*$G439*$L439*$AO$13)</f>
        <v>0</v>
      </c>
      <c r="AP439" s="115"/>
      <c r="AQ439" s="116">
        <f>(AP439*$E439*$F439*$G439*$M439*$AQ$13)</f>
        <v>0</v>
      </c>
      <c r="AR439" s="123"/>
      <c r="AS439" s="116"/>
      <c r="AT439" s="115"/>
      <c r="AU439" s="115">
        <f>(AT439*$E439*$F439*$G439*$M439*$AU$13)</f>
        <v>0</v>
      </c>
      <c r="AV439" s="115"/>
      <c r="AW439" s="116"/>
      <c r="AX439" s="115"/>
      <c r="AY439" s="115"/>
      <c r="AZ439" s="115"/>
      <c r="BA439" s="116">
        <f t="shared" si="1678"/>
        <v>0</v>
      </c>
      <c r="BB439" s="115"/>
      <c r="BC439" s="116"/>
      <c r="BD439" s="115"/>
      <c r="BE439" s="116"/>
      <c r="BF439" s="115"/>
      <c r="BG439" s="116"/>
      <c r="BH439" s="115"/>
      <c r="BI439" s="116"/>
      <c r="BJ439" s="115"/>
      <c r="BK439" s="116">
        <f>(BJ439*$E439*$F439*$G439*$M439*$BK$13)</f>
        <v>0</v>
      </c>
      <c r="BL439" s="115"/>
      <c r="BM439" s="116"/>
      <c r="BN439" s="115"/>
      <c r="BO439" s="116"/>
      <c r="BP439" s="115"/>
      <c r="BQ439" s="116"/>
      <c r="BR439" s="115"/>
      <c r="BS439" s="116"/>
      <c r="BT439" s="115"/>
      <c r="BU439" s="116"/>
      <c r="BV439" s="115"/>
      <c r="BW439" s="124"/>
      <c r="BX439" s="115"/>
      <c r="BY439" s="146">
        <f t="shared" ref="BY439:BY444" si="1750">(BX439*$E439*$F439*((1-$K439)+$K439*$G439*BY$13*$L439))</f>
        <v>0</v>
      </c>
      <c r="BZ439" s="115"/>
      <c r="CA439" s="116"/>
      <c r="CB439" s="115"/>
      <c r="CC439" s="116"/>
      <c r="CD439" s="115"/>
      <c r="CE439" s="116"/>
      <c r="CF439" s="115"/>
      <c r="CG439" s="116"/>
      <c r="CH439" s="115"/>
      <c r="CI439" s="116"/>
      <c r="CJ439" s="115"/>
      <c r="CK439" s="116"/>
      <c r="CL439" s="115"/>
      <c r="CM439" s="116"/>
      <c r="CN439" s="115"/>
      <c r="CO439" s="116"/>
      <c r="CP439" s="115"/>
      <c r="CQ439" s="116"/>
      <c r="CR439" s="115"/>
      <c r="CS439" s="116"/>
      <c r="CT439" s="115"/>
      <c r="CU439" s="116"/>
      <c r="CV439" s="115"/>
      <c r="CW439" s="116"/>
      <c r="CX439" s="123"/>
      <c r="CY439" s="146">
        <f t="shared" si="1748"/>
        <v>0</v>
      </c>
      <c r="CZ439" s="115"/>
      <c r="DA439" s="124"/>
      <c r="DB439" s="115"/>
      <c r="DC439" s="116"/>
      <c r="DD439" s="125"/>
      <c r="DE439" s="115"/>
      <c r="DF439" s="115"/>
      <c r="DG439" s="116"/>
      <c r="DH439" s="115"/>
      <c r="DI439" s="116"/>
      <c r="DJ439" s="115"/>
      <c r="DK439" s="146">
        <f t="shared" si="1749"/>
        <v>0</v>
      </c>
      <c r="DL439" s="124"/>
      <c r="DM439" s="124"/>
      <c r="DN439" s="116">
        <f t="shared" si="1672"/>
        <v>7</v>
      </c>
      <c r="DO439" s="116">
        <f t="shared" si="1672"/>
        <v>865297.59604600002</v>
      </c>
    </row>
    <row r="440" spans="1:119" s="129" customFormat="1" ht="45" x14ac:dyDescent="0.25">
      <c r="A440" s="89"/>
      <c r="B440" s="109">
        <v>374</v>
      </c>
      <c r="C440" s="206" t="s">
        <v>960</v>
      </c>
      <c r="D440" s="208" t="s">
        <v>961</v>
      </c>
      <c r="E440" s="93">
        <v>24257</v>
      </c>
      <c r="F440" s="207">
        <v>10.54</v>
      </c>
      <c r="G440" s="131">
        <v>1</v>
      </c>
      <c r="H440" s="101"/>
      <c r="I440" s="101"/>
      <c r="J440" s="101"/>
      <c r="K440" s="221">
        <v>0</v>
      </c>
      <c r="L440" s="113">
        <v>1.4</v>
      </c>
      <c r="M440" s="113">
        <v>1.68</v>
      </c>
      <c r="N440" s="113">
        <v>2.23</v>
      </c>
      <c r="O440" s="114">
        <v>2.57</v>
      </c>
      <c r="P440" s="115">
        <v>5</v>
      </c>
      <c r="Q440" s="146">
        <f>(P440*$E440*$F440*((1-$K440)+$K440*$L440*$Q$13*$G440))</f>
        <v>1278343.8999999999</v>
      </c>
      <c r="R440" s="194"/>
      <c r="S440" s="146">
        <f>(R440*$E440*$F440*((1-$K440)+$K440*$L440*$S$13))</f>
        <v>0</v>
      </c>
      <c r="T440" s="115"/>
      <c r="U440" s="146">
        <f>(T440*$E440*$F440*((1-$K440)+$K440*$L440*$U$13))</f>
        <v>0</v>
      </c>
      <c r="V440" s="115"/>
      <c r="W440" s="116">
        <f>(V440*$E440*$F440*$G440*$L440*$W$13)</f>
        <v>0</v>
      </c>
      <c r="X440" s="115"/>
      <c r="Y440" s="116">
        <f>(X440*$E440*$F440*$G440*$L440*$Y$13)</f>
        <v>0</v>
      </c>
      <c r="Z440" s="116"/>
      <c r="AA440" s="116"/>
      <c r="AB440" s="115"/>
      <c r="AC440" s="146">
        <f t="shared" si="1747"/>
        <v>0</v>
      </c>
      <c r="AD440" s="115"/>
      <c r="AE440" s="116"/>
      <c r="AF440" s="115"/>
      <c r="AG440" s="116">
        <f>(AF440*$E440*$F440*$G440*$L440*$AG$13)</f>
        <v>0</v>
      </c>
      <c r="AH440" s="115"/>
      <c r="AI440" s="116"/>
      <c r="AJ440" s="144"/>
      <c r="AK440" s="116">
        <f>(AJ440*$E440*$F440*$G440*$L440*$AK$13)</f>
        <v>0</v>
      </c>
      <c r="AL440" s="115"/>
      <c r="AM440" s="116">
        <f>(AL440*$E440*$F440*$G440*$L440*$AM$13)</f>
        <v>0</v>
      </c>
      <c r="AN440" s="115"/>
      <c r="AO440" s="115">
        <f>(AN440*$E440*$F440*$G440*$L440*$AO$13)</f>
        <v>0</v>
      </c>
      <c r="AP440" s="115"/>
      <c r="AQ440" s="116">
        <f>(AP440*$E440*$F440*$G440*$M440*$AQ$13)</f>
        <v>0</v>
      </c>
      <c r="AR440" s="123"/>
      <c r="AS440" s="116"/>
      <c r="AT440" s="115"/>
      <c r="AU440" s="115">
        <f>(AT440*$E440*$F440*$G440*$M440*$AU$13)</f>
        <v>0</v>
      </c>
      <c r="AV440" s="115"/>
      <c r="AW440" s="116"/>
      <c r="AX440" s="115"/>
      <c r="AY440" s="115"/>
      <c r="AZ440" s="115"/>
      <c r="BA440" s="116">
        <f t="shared" si="1678"/>
        <v>0</v>
      </c>
      <c r="BB440" s="115"/>
      <c r="BC440" s="116"/>
      <c r="BD440" s="115"/>
      <c r="BE440" s="116"/>
      <c r="BF440" s="115"/>
      <c r="BG440" s="116"/>
      <c r="BH440" s="115"/>
      <c r="BI440" s="116"/>
      <c r="BJ440" s="115"/>
      <c r="BK440" s="116">
        <f>(BJ440*$E440*$F440*$G440*$M440*$BK$13)</f>
        <v>0</v>
      </c>
      <c r="BL440" s="115"/>
      <c r="BM440" s="116"/>
      <c r="BN440" s="115"/>
      <c r="BO440" s="116"/>
      <c r="BP440" s="115"/>
      <c r="BQ440" s="116"/>
      <c r="BR440" s="115"/>
      <c r="BS440" s="116"/>
      <c r="BT440" s="115"/>
      <c r="BU440" s="116"/>
      <c r="BV440" s="115"/>
      <c r="BW440" s="124"/>
      <c r="BX440" s="115"/>
      <c r="BY440" s="146">
        <f>(BX440*$E440*$F440*((1-$K440)+$K440*$G440*BY$13*$L440))</f>
        <v>0</v>
      </c>
      <c r="BZ440" s="115"/>
      <c r="CA440" s="116"/>
      <c r="CB440" s="115"/>
      <c r="CC440" s="116"/>
      <c r="CD440" s="115"/>
      <c r="CE440" s="116"/>
      <c r="CF440" s="115"/>
      <c r="CG440" s="116"/>
      <c r="CH440" s="115"/>
      <c r="CI440" s="116"/>
      <c r="CJ440" s="115"/>
      <c r="CK440" s="116"/>
      <c r="CL440" s="115"/>
      <c r="CM440" s="116"/>
      <c r="CN440" s="115"/>
      <c r="CO440" s="116"/>
      <c r="CP440" s="115"/>
      <c r="CQ440" s="116"/>
      <c r="CR440" s="115"/>
      <c r="CS440" s="116"/>
      <c r="CT440" s="115"/>
      <c r="CU440" s="116"/>
      <c r="CV440" s="115"/>
      <c r="CW440" s="116"/>
      <c r="CX440" s="123"/>
      <c r="CY440" s="146">
        <f t="shared" si="1748"/>
        <v>0</v>
      </c>
      <c r="CZ440" s="115"/>
      <c r="DA440" s="124"/>
      <c r="DB440" s="115"/>
      <c r="DC440" s="116"/>
      <c r="DD440" s="125"/>
      <c r="DE440" s="115"/>
      <c r="DF440" s="115"/>
      <c r="DG440" s="116"/>
      <c r="DH440" s="115"/>
      <c r="DI440" s="116"/>
      <c r="DJ440" s="115"/>
      <c r="DK440" s="146">
        <f t="shared" si="1749"/>
        <v>0</v>
      </c>
      <c r="DL440" s="124"/>
      <c r="DM440" s="124"/>
      <c r="DN440" s="116">
        <f t="shared" si="1672"/>
        <v>5</v>
      </c>
      <c r="DO440" s="116">
        <f t="shared" si="1672"/>
        <v>1278343.8999999999</v>
      </c>
    </row>
    <row r="441" spans="1:119" s="129" customFormat="1" ht="30" x14ac:dyDescent="0.25">
      <c r="A441" s="89"/>
      <c r="B441" s="109">
        <v>375</v>
      </c>
      <c r="C441" s="206" t="s">
        <v>962</v>
      </c>
      <c r="D441" s="208" t="s">
        <v>963</v>
      </c>
      <c r="E441" s="93">
        <v>24257</v>
      </c>
      <c r="F441" s="131">
        <v>2.61</v>
      </c>
      <c r="G441" s="131">
        <v>1</v>
      </c>
      <c r="H441" s="101"/>
      <c r="I441" s="101"/>
      <c r="J441" s="101"/>
      <c r="K441" s="145">
        <v>8.5999999999999993E-2</v>
      </c>
      <c r="L441" s="113">
        <v>1.4</v>
      </c>
      <c r="M441" s="113">
        <v>1.68</v>
      </c>
      <c r="N441" s="113">
        <v>2.23</v>
      </c>
      <c r="O441" s="114">
        <v>2.57</v>
      </c>
      <c r="P441" s="115"/>
      <c r="Q441" s="146">
        <f>(P441*$E441*$F441*((1-$K441)+$K441*$L441*$Q$13*$G441))</f>
        <v>0</v>
      </c>
      <c r="R441" s="194"/>
      <c r="S441" s="146"/>
      <c r="T441" s="115"/>
      <c r="U441" s="146">
        <f>(T441*$E441*$F441*((1-$K441)+$K441*$L441*$U$13*G441))</f>
        <v>0</v>
      </c>
      <c r="V441" s="115"/>
      <c r="W441" s="146">
        <f>(V441*$E441*$F441*((1-$K441)+$K441*$L441*$W$13*G441))</f>
        <v>0</v>
      </c>
      <c r="X441" s="115"/>
      <c r="Y441" s="146">
        <f>(X441*$E441*$F441*((1-$K441)+$K441*$L441*$Y$13*G441))</f>
        <v>0</v>
      </c>
      <c r="Z441" s="146"/>
      <c r="AA441" s="146"/>
      <c r="AB441" s="115"/>
      <c r="AC441" s="146">
        <f t="shared" si="1747"/>
        <v>0</v>
      </c>
      <c r="AD441" s="115"/>
      <c r="AE441" s="116"/>
      <c r="AF441" s="115"/>
      <c r="AG441" s="146">
        <f>(AF441*$E441*$F441*((1-$K441)+$K441*$L441*$AG$13*G441))</f>
        <v>0</v>
      </c>
      <c r="AH441" s="115"/>
      <c r="AI441" s="116"/>
      <c r="AJ441" s="144"/>
      <c r="AK441" s="146">
        <f>(AJ441*$E441*$F441*((1-$K441)+$K441*$L441*$AK$13*G441))</f>
        <v>0</v>
      </c>
      <c r="AL441" s="115"/>
      <c r="AM441" s="146">
        <f>(AL441*$E441*$F441*((1-$K441)+$K441*$L441*$AM$13*G441))</f>
        <v>0</v>
      </c>
      <c r="AN441" s="115"/>
      <c r="AO441" s="146">
        <f>(AN441*$E441*$F441*((1-$K441)+$K441*$L441*$AO$13*G441))</f>
        <v>0</v>
      </c>
      <c r="AP441" s="115"/>
      <c r="AQ441" s="146">
        <f>(AP441*$E441*$F441*((1-$K441)+$K441*$M441*$AQ$13*G441))</f>
        <v>0</v>
      </c>
      <c r="AR441" s="123"/>
      <c r="AS441" s="146">
        <f>(AR441*$E441*$F441*((1-$K441)+$K441*$M441*$AS$13*G441))</f>
        <v>0</v>
      </c>
      <c r="AT441" s="115"/>
      <c r="AU441" s="146">
        <f>(AT441*$E441*$F441*((1-$K441)+$K441*$M441*$AU$13*G441))</f>
        <v>0</v>
      </c>
      <c r="AV441" s="115"/>
      <c r="AW441" s="116"/>
      <c r="AX441" s="115"/>
      <c r="AY441" s="115"/>
      <c r="AZ441" s="115"/>
      <c r="BA441" s="116"/>
      <c r="BB441" s="115"/>
      <c r="BC441" s="116"/>
      <c r="BD441" s="115"/>
      <c r="BE441" s="116"/>
      <c r="BF441" s="115"/>
      <c r="BG441" s="116"/>
      <c r="BH441" s="115"/>
      <c r="BI441" s="116"/>
      <c r="BJ441" s="115"/>
      <c r="BK441" s="146"/>
      <c r="BL441" s="115"/>
      <c r="BM441" s="116"/>
      <c r="BN441" s="115"/>
      <c r="BO441" s="116"/>
      <c r="BP441" s="115"/>
      <c r="BQ441" s="116"/>
      <c r="BR441" s="115"/>
      <c r="BS441" s="116"/>
      <c r="BT441" s="115"/>
      <c r="BU441" s="116"/>
      <c r="BV441" s="115"/>
      <c r="BW441" s="124"/>
      <c r="BX441" s="115"/>
      <c r="BY441" s="146">
        <f t="shared" si="1750"/>
        <v>0</v>
      </c>
      <c r="BZ441" s="115"/>
      <c r="CA441" s="116"/>
      <c r="CB441" s="115"/>
      <c r="CC441" s="116"/>
      <c r="CD441" s="115"/>
      <c r="CE441" s="116"/>
      <c r="CF441" s="115"/>
      <c r="CG441" s="116"/>
      <c r="CH441" s="115"/>
      <c r="CI441" s="116"/>
      <c r="CJ441" s="115"/>
      <c r="CK441" s="116"/>
      <c r="CL441" s="115"/>
      <c r="CM441" s="116"/>
      <c r="CN441" s="115"/>
      <c r="CO441" s="116"/>
      <c r="CP441" s="115"/>
      <c r="CQ441" s="116"/>
      <c r="CR441" s="115"/>
      <c r="CS441" s="116"/>
      <c r="CT441" s="115"/>
      <c r="CU441" s="116"/>
      <c r="CV441" s="115"/>
      <c r="CW441" s="116"/>
      <c r="CX441" s="123"/>
      <c r="CY441" s="146">
        <f t="shared" si="1748"/>
        <v>0</v>
      </c>
      <c r="CZ441" s="115"/>
      <c r="DA441" s="124"/>
      <c r="DB441" s="115"/>
      <c r="DC441" s="116"/>
      <c r="DD441" s="125"/>
      <c r="DE441" s="115"/>
      <c r="DF441" s="115"/>
      <c r="DG441" s="116"/>
      <c r="DH441" s="115"/>
      <c r="DI441" s="116"/>
      <c r="DJ441" s="115"/>
      <c r="DK441" s="146">
        <f t="shared" si="1749"/>
        <v>0</v>
      </c>
      <c r="DL441" s="124"/>
      <c r="DM441" s="124"/>
      <c r="DN441" s="116">
        <f t="shared" si="1672"/>
        <v>0</v>
      </c>
      <c r="DO441" s="116">
        <f t="shared" si="1672"/>
        <v>0</v>
      </c>
    </row>
    <row r="442" spans="1:119" s="129" customFormat="1" ht="45" x14ac:dyDescent="0.25">
      <c r="A442" s="89"/>
      <c r="B442" s="109">
        <v>376</v>
      </c>
      <c r="C442" s="110" t="s">
        <v>964</v>
      </c>
      <c r="D442" s="210" t="s">
        <v>965</v>
      </c>
      <c r="E442" s="93">
        <v>24257</v>
      </c>
      <c r="F442" s="207">
        <v>1.04</v>
      </c>
      <c r="G442" s="131">
        <v>1</v>
      </c>
      <c r="H442" s="101"/>
      <c r="I442" s="101"/>
      <c r="J442" s="101"/>
      <c r="K442" s="145">
        <v>0.32679999999999998</v>
      </c>
      <c r="L442" s="113">
        <v>1.4</v>
      </c>
      <c r="M442" s="113">
        <v>1.68</v>
      </c>
      <c r="N442" s="113">
        <v>2.23</v>
      </c>
      <c r="O442" s="114">
        <v>2.57</v>
      </c>
      <c r="P442" s="115">
        <v>0</v>
      </c>
      <c r="Q442" s="146">
        <f>(P442*$E442*$F442*((1-$K442)+$K442*$L442*$Q$13*$G442))</f>
        <v>0</v>
      </c>
      <c r="R442" s="194"/>
      <c r="S442" s="146"/>
      <c r="T442" s="115"/>
      <c r="U442" s="146">
        <f>(T442*$E442*$F442*((1-$K442)+$K442*$L442*$U$13*G442))</f>
        <v>0</v>
      </c>
      <c r="V442" s="115"/>
      <c r="W442" s="146">
        <f>(V442*$E442*$F442*((1-$K442)+$K442*$L442*$W$13*G442))</f>
        <v>0</v>
      </c>
      <c r="X442" s="115"/>
      <c r="Y442" s="146"/>
      <c r="Z442" s="146"/>
      <c r="AA442" s="146"/>
      <c r="AB442" s="115"/>
      <c r="AC442" s="146">
        <f>(AB442*$E442*$F442*((1-$K442)+$K442*$L442*$AC$13*G442))</f>
        <v>0</v>
      </c>
      <c r="AD442" s="115"/>
      <c r="AE442" s="116"/>
      <c r="AF442" s="115"/>
      <c r="AG442" s="146"/>
      <c r="AH442" s="115"/>
      <c r="AI442" s="116"/>
      <c r="AJ442" s="144"/>
      <c r="AK442" s="146"/>
      <c r="AL442" s="115"/>
      <c r="AM442" s="146"/>
      <c r="AN442" s="115"/>
      <c r="AO442" s="146"/>
      <c r="AP442" s="115"/>
      <c r="AQ442" s="146"/>
      <c r="AR442" s="123"/>
      <c r="AS442" s="146">
        <f>(AR442*$E442*$F442*((1-$K442)+$K442*$M442*$AS$13*G442))</f>
        <v>0</v>
      </c>
      <c r="AT442" s="115"/>
      <c r="AU442" s="146"/>
      <c r="AV442" s="115"/>
      <c r="AW442" s="116"/>
      <c r="AX442" s="115"/>
      <c r="AY442" s="115"/>
      <c r="AZ442" s="115"/>
      <c r="BA442" s="116"/>
      <c r="BB442" s="115"/>
      <c r="BC442" s="116"/>
      <c r="BD442" s="115"/>
      <c r="BE442" s="116"/>
      <c r="BF442" s="115"/>
      <c r="BG442" s="116"/>
      <c r="BH442" s="115"/>
      <c r="BI442" s="116"/>
      <c r="BJ442" s="115"/>
      <c r="BK442" s="146"/>
      <c r="BL442" s="115"/>
      <c r="BM442" s="116"/>
      <c r="BN442" s="115"/>
      <c r="BO442" s="116"/>
      <c r="BP442" s="115"/>
      <c r="BQ442" s="116"/>
      <c r="BR442" s="115"/>
      <c r="BS442" s="116"/>
      <c r="BT442" s="115"/>
      <c r="BU442" s="116"/>
      <c r="BV442" s="115"/>
      <c r="BW442" s="124"/>
      <c r="BX442" s="115">
        <v>0</v>
      </c>
      <c r="BY442" s="146">
        <f>(BX442*$E442*$F442*((1-$K442)+$K442*$G442*BY$13*$L442))</f>
        <v>0</v>
      </c>
      <c r="BZ442" s="115"/>
      <c r="CA442" s="116"/>
      <c r="CB442" s="115"/>
      <c r="CC442" s="116"/>
      <c r="CD442" s="115"/>
      <c r="CE442" s="116"/>
      <c r="CF442" s="115"/>
      <c r="CG442" s="116"/>
      <c r="CH442" s="115"/>
      <c r="CI442" s="116"/>
      <c r="CJ442" s="115"/>
      <c r="CK442" s="116"/>
      <c r="CL442" s="115"/>
      <c r="CM442" s="116"/>
      <c r="CN442" s="115">
        <v>0</v>
      </c>
      <c r="CO442" s="146">
        <f>(CN442*$E442*$F442*((1-$K442)+$K442*$G442*CO$13*$L442))</f>
        <v>0</v>
      </c>
      <c r="CP442" s="115"/>
      <c r="CQ442" s="116"/>
      <c r="CR442" s="115"/>
      <c r="CS442" s="116"/>
      <c r="CT442" s="115"/>
      <c r="CU442" s="116"/>
      <c r="CV442" s="115">
        <v>26</v>
      </c>
      <c r="CW442" s="146">
        <f>(CV442*$E442*$F442*((1-$K442)+$K442*$G442*CW$13*$M442))</f>
        <v>801668.06383871997</v>
      </c>
      <c r="CX442" s="123">
        <v>421</v>
      </c>
      <c r="CY442" s="146">
        <f t="shared" si="1748"/>
        <v>12397754.867217408</v>
      </c>
      <c r="CZ442" s="115"/>
      <c r="DA442" s="124"/>
      <c r="DB442" s="115"/>
      <c r="DC442" s="116"/>
      <c r="DD442" s="125"/>
      <c r="DE442" s="115"/>
      <c r="DF442" s="115"/>
      <c r="DG442" s="116"/>
      <c r="DH442" s="115"/>
      <c r="DI442" s="116"/>
      <c r="DJ442" s="115">
        <v>7</v>
      </c>
      <c r="DK442" s="146">
        <f t="shared" si="1749"/>
        <v>237532.64156876798</v>
      </c>
      <c r="DL442" s="124"/>
      <c r="DM442" s="124"/>
      <c r="DN442" s="116">
        <f t="shared" si="1672"/>
        <v>454</v>
      </c>
      <c r="DO442" s="116">
        <f t="shared" si="1672"/>
        <v>13436955.572624898</v>
      </c>
    </row>
    <row r="443" spans="1:119" s="129" customFormat="1" ht="45" x14ac:dyDescent="0.25">
      <c r="A443" s="89"/>
      <c r="B443" s="109">
        <v>377</v>
      </c>
      <c r="C443" s="110" t="s">
        <v>966</v>
      </c>
      <c r="D443" s="210" t="s">
        <v>967</v>
      </c>
      <c r="E443" s="93">
        <v>24257</v>
      </c>
      <c r="F443" s="207">
        <v>2.14</v>
      </c>
      <c r="G443" s="131">
        <v>1</v>
      </c>
      <c r="H443" s="101"/>
      <c r="I443" s="101"/>
      <c r="J443" s="101"/>
      <c r="K443" s="145">
        <v>0.18820000000000001</v>
      </c>
      <c r="L443" s="113">
        <v>1.4</v>
      </c>
      <c r="M443" s="113">
        <v>1.68</v>
      </c>
      <c r="N443" s="113">
        <v>2.23</v>
      </c>
      <c r="O443" s="114">
        <v>2.57</v>
      </c>
      <c r="P443" s="115">
        <v>45</v>
      </c>
      <c r="Q443" s="146">
        <f t="shared" ref="Q443" si="1751">(P443*$E443*$F443*((1-$K443)+$K443*$L443*$Q$13*$G443))</f>
        <v>2573346.9351348002</v>
      </c>
      <c r="R443" s="194"/>
      <c r="S443" s="146"/>
      <c r="T443" s="115">
        <v>110</v>
      </c>
      <c r="U443" s="146">
        <f>(T443*$E443*$F443*((1-$K443)+$K443*$L443*$U$13*G443))</f>
        <v>6487492.6696714656</v>
      </c>
      <c r="V443" s="115"/>
      <c r="W443" s="146">
        <f>(V443*$E443*$F443*((1-$K443)+$K443*$L443*$W$13*G443))</f>
        <v>0</v>
      </c>
      <c r="X443" s="115"/>
      <c r="Y443" s="146"/>
      <c r="Z443" s="146"/>
      <c r="AA443" s="146"/>
      <c r="AB443" s="115">
        <v>42</v>
      </c>
      <c r="AC443" s="146">
        <f t="shared" si="1747"/>
        <v>2401790.4727924801</v>
      </c>
      <c r="AD443" s="115"/>
      <c r="AE443" s="116"/>
      <c r="AF443" s="115"/>
      <c r="AG443" s="146"/>
      <c r="AH443" s="115"/>
      <c r="AI443" s="116"/>
      <c r="AJ443" s="144">
        <v>42</v>
      </c>
      <c r="AK443" s="293">
        <f>(AJ443*$E443*$F443*((1-$K443)+$K443*$L443*$AK$13*$G443))</f>
        <v>2401790.4727924801</v>
      </c>
      <c r="AL443" s="115"/>
      <c r="AM443" s="146"/>
      <c r="AN443" s="115"/>
      <c r="AO443" s="146"/>
      <c r="AP443" s="115"/>
      <c r="AQ443" s="146"/>
      <c r="AR443" s="123"/>
      <c r="AS443" s="146">
        <f>(AR443*$E443*$F443*((1-$K443)+$K443*$M443*$AS$13*G443))</f>
        <v>0</v>
      </c>
      <c r="AT443" s="115"/>
      <c r="AU443" s="146"/>
      <c r="AV443" s="115"/>
      <c r="AW443" s="116"/>
      <c r="AX443" s="115"/>
      <c r="AY443" s="115"/>
      <c r="AZ443" s="115"/>
      <c r="BA443" s="116"/>
      <c r="BB443" s="115"/>
      <c r="BC443" s="116"/>
      <c r="BD443" s="115"/>
      <c r="BE443" s="116"/>
      <c r="BF443" s="115"/>
      <c r="BG443" s="116"/>
      <c r="BH443" s="115"/>
      <c r="BI443" s="116"/>
      <c r="BJ443" s="115"/>
      <c r="BK443" s="146"/>
      <c r="BL443" s="115"/>
      <c r="BM443" s="116"/>
      <c r="BN443" s="115"/>
      <c r="BO443" s="116"/>
      <c r="BP443" s="115"/>
      <c r="BQ443" s="116"/>
      <c r="BR443" s="115"/>
      <c r="BS443" s="116"/>
      <c r="BT443" s="115"/>
      <c r="BU443" s="116"/>
      <c r="BV443" s="115"/>
      <c r="BW443" s="124"/>
      <c r="BX443" s="115">
        <v>105</v>
      </c>
      <c r="BY443" s="146">
        <f t="shared" si="1750"/>
        <v>5860865.1459120009</v>
      </c>
      <c r="BZ443" s="115"/>
      <c r="CA443" s="116"/>
      <c r="CB443" s="115"/>
      <c r="CC443" s="116"/>
      <c r="CD443" s="115"/>
      <c r="CE443" s="116"/>
      <c r="CF443" s="115"/>
      <c r="CG443" s="116"/>
      <c r="CH443" s="115"/>
      <c r="CI443" s="116"/>
      <c r="CJ443" s="115"/>
      <c r="CK443" s="116"/>
      <c r="CL443" s="115"/>
      <c r="CM443" s="116"/>
      <c r="CN443" s="115">
        <v>0</v>
      </c>
      <c r="CO443" s="146">
        <f t="shared" ref="CO443:CO444" si="1752">(CN443*$E443*$F443*((1-$K443)+$K443*$G443*CO$13*$L443))</f>
        <v>0</v>
      </c>
      <c r="CP443" s="115"/>
      <c r="CQ443" s="116"/>
      <c r="CR443" s="115"/>
      <c r="CS443" s="116"/>
      <c r="CT443" s="115"/>
      <c r="CU443" s="116"/>
      <c r="CV443" s="115">
        <v>25</v>
      </c>
      <c r="CW443" s="146">
        <f t="shared" ref="CW443:CW444" si="1753">(CV443*$E443*$F443*((1-$K443)+$K443*$G443*CW$13*$M443))</f>
        <v>1463830.2900119999</v>
      </c>
      <c r="CX443" s="123">
        <v>429</v>
      </c>
      <c r="CY443" s="146">
        <f t="shared" si="1748"/>
        <v>24415223.382620931</v>
      </c>
      <c r="CZ443" s="115"/>
      <c r="DA443" s="124"/>
      <c r="DB443" s="115"/>
      <c r="DC443" s="116"/>
      <c r="DD443" s="125"/>
      <c r="DE443" s="115"/>
      <c r="DF443" s="115"/>
      <c r="DG443" s="116"/>
      <c r="DH443" s="115"/>
      <c r="DI443" s="116"/>
      <c r="DJ443" s="115">
        <v>6</v>
      </c>
      <c r="DK443" s="146">
        <f t="shared" si="1749"/>
        <v>373359.16738329595</v>
      </c>
      <c r="DL443" s="124"/>
      <c r="DM443" s="124"/>
      <c r="DN443" s="116">
        <f t="shared" si="1672"/>
        <v>804</v>
      </c>
      <c r="DO443" s="116">
        <f t="shared" si="1672"/>
        <v>45977698.53631945</v>
      </c>
    </row>
    <row r="444" spans="1:119" s="129" customFormat="1" ht="45" x14ac:dyDescent="0.25">
      <c r="A444" s="89"/>
      <c r="B444" s="109">
        <v>378</v>
      </c>
      <c r="C444" s="110" t="s">
        <v>968</v>
      </c>
      <c r="D444" s="210" t="s">
        <v>969</v>
      </c>
      <c r="E444" s="93">
        <v>24257</v>
      </c>
      <c r="F444" s="207">
        <v>6.31</v>
      </c>
      <c r="G444" s="131">
        <v>1</v>
      </c>
      <c r="H444" s="101"/>
      <c r="I444" s="101"/>
      <c r="J444" s="101"/>
      <c r="K444" s="145">
        <v>0.06</v>
      </c>
      <c r="L444" s="113">
        <v>1.4</v>
      </c>
      <c r="M444" s="113">
        <v>1.68</v>
      </c>
      <c r="N444" s="113">
        <v>2.23</v>
      </c>
      <c r="O444" s="114">
        <v>2.57</v>
      </c>
      <c r="P444" s="115">
        <v>20</v>
      </c>
      <c r="Q444" s="146">
        <f>(P444*$E444*$F444*((1-$K444)+$K444*$L444*$Q$13*$G444))</f>
        <v>3160417.36216</v>
      </c>
      <c r="R444" s="194"/>
      <c r="S444" s="146"/>
      <c r="T444" s="115">
        <v>5</v>
      </c>
      <c r="U444" s="146">
        <f>(T444*$E444*$F444*((1-$K444)+$K444*$L444*$U$13*G444))</f>
        <v>798525.79362339992</v>
      </c>
      <c r="V444" s="115"/>
      <c r="W444" s="146">
        <f>(V444*$E444*$F444*((1-$K444)+$K444*$L444*$W$13*G444))</f>
        <v>0</v>
      </c>
      <c r="X444" s="115"/>
      <c r="Y444" s="146"/>
      <c r="Z444" s="146"/>
      <c r="AA444" s="146"/>
      <c r="AB444" s="115">
        <v>71</v>
      </c>
      <c r="AC444" s="146">
        <f t="shared" si="1747"/>
        <v>11219481.635667998</v>
      </c>
      <c r="AD444" s="115"/>
      <c r="AE444" s="116"/>
      <c r="AF444" s="115"/>
      <c r="AG444" s="146"/>
      <c r="AH444" s="115"/>
      <c r="AI444" s="116"/>
      <c r="AJ444" s="144"/>
      <c r="AK444" s="146"/>
      <c r="AL444" s="115"/>
      <c r="AM444" s="146"/>
      <c r="AN444" s="115"/>
      <c r="AO444" s="146"/>
      <c r="AP444" s="115"/>
      <c r="AQ444" s="146"/>
      <c r="AR444" s="123"/>
      <c r="AS444" s="146">
        <f>(AR444*$E444*$F444*((1-$K444)+$K444*$M444*$AS$13*G444))</f>
        <v>0</v>
      </c>
      <c r="AT444" s="115"/>
      <c r="AU444" s="146"/>
      <c r="AV444" s="115"/>
      <c r="AW444" s="116"/>
      <c r="AX444" s="115"/>
      <c r="AY444" s="115"/>
      <c r="AZ444" s="115"/>
      <c r="BA444" s="116"/>
      <c r="BB444" s="115"/>
      <c r="BC444" s="116"/>
      <c r="BD444" s="115"/>
      <c r="BE444" s="116"/>
      <c r="BF444" s="115"/>
      <c r="BG444" s="116"/>
      <c r="BH444" s="115"/>
      <c r="BI444" s="116"/>
      <c r="BJ444" s="115"/>
      <c r="BK444" s="146"/>
      <c r="BL444" s="115"/>
      <c r="BM444" s="116"/>
      <c r="BN444" s="115"/>
      <c r="BO444" s="116"/>
      <c r="BP444" s="115"/>
      <c r="BQ444" s="116"/>
      <c r="BR444" s="115"/>
      <c r="BS444" s="116"/>
      <c r="BT444" s="115"/>
      <c r="BU444" s="116"/>
      <c r="BV444" s="115"/>
      <c r="BW444" s="124"/>
      <c r="BX444" s="115"/>
      <c r="BY444" s="146">
        <f t="shared" si="1750"/>
        <v>0</v>
      </c>
      <c r="BZ444" s="115"/>
      <c r="CA444" s="116"/>
      <c r="CB444" s="115"/>
      <c r="CC444" s="116"/>
      <c r="CD444" s="115"/>
      <c r="CE444" s="116"/>
      <c r="CF444" s="115"/>
      <c r="CG444" s="116"/>
      <c r="CH444" s="115"/>
      <c r="CI444" s="116"/>
      <c r="CJ444" s="115"/>
      <c r="CK444" s="116"/>
      <c r="CL444" s="115"/>
      <c r="CM444" s="116"/>
      <c r="CN444" s="115"/>
      <c r="CO444" s="146">
        <f t="shared" si="1752"/>
        <v>0</v>
      </c>
      <c r="CP444" s="115"/>
      <c r="CQ444" s="116"/>
      <c r="CR444" s="115"/>
      <c r="CS444" s="116"/>
      <c r="CT444" s="115"/>
      <c r="CU444" s="116"/>
      <c r="CV444" s="115"/>
      <c r="CW444" s="146">
        <f t="shared" si="1753"/>
        <v>0</v>
      </c>
      <c r="CX444" s="123"/>
      <c r="CY444" s="146">
        <f t="shared" si="1748"/>
        <v>0</v>
      </c>
      <c r="CZ444" s="115"/>
      <c r="DA444" s="124"/>
      <c r="DB444" s="115"/>
      <c r="DC444" s="116"/>
      <c r="DD444" s="125"/>
      <c r="DE444" s="115"/>
      <c r="DF444" s="115"/>
      <c r="DG444" s="116"/>
      <c r="DH444" s="115"/>
      <c r="DI444" s="116"/>
      <c r="DJ444" s="115"/>
      <c r="DK444" s="146">
        <f t="shared" si="1749"/>
        <v>0</v>
      </c>
      <c r="DL444" s="124"/>
      <c r="DM444" s="124"/>
      <c r="DN444" s="116">
        <f t="shared" si="1672"/>
        <v>96</v>
      </c>
      <c r="DO444" s="116">
        <f t="shared" si="1672"/>
        <v>15178424.791451398</v>
      </c>
    </row>
    <row r="445" spans="1:119" s="37" customFormat="1" ht="15.75" customHeight="1" x14ac:dyDescent="0.25">
      <c r="A445" s="102">
        <v>37</v>
      </c>
      <c r="B445" s="134"/>
      <c r="C445" s="135"/>
      <c r="D445" s="153" t="s">
        <v>970</v>
      </c>
      <c r="E445" s="103">
        <v>24257</v>
      </c>
      <c r="F445" s="136">
        <v>1.75</v>
      </c>
      <c r="G445" s="104"/>
      <c r="H445" s="101"/>
      <c r="I445" s="101"/>
      <c r="J445" s="101"/>
      <c r="K445" s="105"/>
      <c r="L445" s="106">
        <v>1.4</v>
      </c>
      <c r="M445" s="106">
        <v>1.68</v>
      </c>
      <c r="N445" s="106">
        <v>2.23</v>
      </c>
      <c r="O445" s="107">
        <v>2.57</v>
      </c>
      <c r="P445" s="100">
        <f>SUM(P446:P468)</f>
        <v>134</v>
      </c>
      <c r="Q445" s="100">
        <f t="shared" ref="Q445:CB445" si="1754">SUM(Q446:Q468)</f>
        <v>7428943.9686000012</v>
      </c>
      <c r="R445" s="100">
        <f t="shared" si="1754"/>
        <v>6</v>
      </c>
      <c r="S445" s="100">
        <f t="shared" si="1754"/>
        <v>986056.7527999999</v>
      </c>
      <c r="T445" s="100">
        <f t="shared" si="1754"/>
        <v>0</v>
      </c>
      <c r="U445" s="100">
        <f t="shared" si="1754"/>
        <v>0</v>
      </c>
      <c r="V445" s="100">
        <f t="shared" si="1754"/>
        <v>0</v>
      </c>
      <c r="W445" s="100">
        <f t="shared" si="1754"/>
        <v>0</v>
      </c>
      <c r="X445" s="100">
        <f t="shared" si="1754"/>
        <v>0</v>
      </c>
      <c r="Y445" s="100">
        <f t="shared" si="1754"/>
        <v>0</v>
      </c>
      <c r="Z445" s="100"/>
      <c r="AA445" s="100"/>
      <c r="AB445" s="100">
        <f t="shared" si="1754"/>
        <v>0</v>
      </c>
      <c r="AC445" s="100">
        <f t="shared" si="1754"/>
        <v>0</v>
      </c>
      <c r="AD445" s="100">
        <f t="shared" si="1754"/>
        <v>0</v>
      </c>
      <c r="AE445" s="100">
        <f t="shared" si="1754"/>
        <v>0</v>
      </c>
      <c r="AF445" s="100">
        <f t="shared" si="1754"/>
        <v>0</v>
      </c>
      <c r="AG445" s="100">
        <f t="shared" si="1754"/>
        <v>0</v>
      </c>
      <c r="AH445" s="100">
        <f t="shared" si="1754"/>
        <v>0</v>
      </c>
      <c r="AI445" s="100">
        <f t="shared" si="1754"/>
        <v>0</v>
      </c>
      <c r="AJ445" s="100">
        <f t="shared" si="1754"/>
        <v>0</v>
      </c>
      <c r="AK445" s="100">
        <f t="shared" si="1754"/>
        <v>0</v>
      </c>
      <c r="AL445" s="100">
        <f t="shared" si="1754"/>
        <v>0</v>
      </c>
      <c r="AM445" s="100">
        <f t="shared" si="1754"/>
        <v>0</v>
      </c>
      <c r="AN445" s="100">
        <f t="shared" si="1754"/>
        <v>0</v>
      </c>
      <c r="AO445" s="100">
        <f t="shared" si="1754"/>
        <v>0</v>
      </c>
      <c r="AP445" s="100">
        <f t="shared" si="1754"/>
        <v>0</v>
      </c>
      <c r="AQ445" s="100">
        <f t="shared" si="1754"/>
        <v>0</v>
      </c>
      <c r="AR445" s="100">
        <f t="shared" si="1754"/>
        <v>0</v>
      </c>
      <c r="AS445" s="100">
        <f t="shared" si="1754"/>
        <v>0</v>
      </c>
      <c r="AT445" s="100">
        <f t="shared" si="1754"/>
        <v>0</v>
      </c>
      <c r="AU445" s="100">
        <f t="shared" si="1754"/>
        <v>0</v>
      </c>
      <c r="AV445" s="100">
        <f t="shared" si="1754"/>
        <v>0</v>
      </c>
      <c r="AW445" s="100">
        <f t="shared" si="1754"/>
        <v>0</v>
      </c>
      <c r="AX445" s="100">
        <f t="shared" si="1754"/>
        <v>0</v>
      </c>
      <c r="AY445" s="100">
        <f t="shared" si="1754"/>
        <v>0</v>
      </c>
      <c r="AZ445" s="100">
        <f t="shared" si="1754"/>
        <v>2950</v>
      </c>
      <c r="BA445" s="100">
        <f t="shared" si="1754"/>
        <v>126366113.79000001</v>
      </c>
      <c r="BB445" s="100">
        <f t="shared" si="1754"/>
        <v>0</v>
      </c>
      <c r="BC445" s="100">
        <f t="shared" si="1754"/>
        <v>0</v>
      </c>
      <c r="BD445" s="100">
        <f t="shared" si="1754"/>
        <v>0</v>
      </c>
      <c r="BE445" s="100">
        <f t="shared" si="1754"/>
        <v>0</v>
      </c>
      <c r="BF445" s="100">
        <f t="shared" si="1754"/>
        <v>0</v>
      </c>
      <c r="BG445" s="100">
        <f t="shared" si="1754"/>
        <v>0</v>
      </c>
      <c r="BH445" s="100">
        <f t="shared" si="1754"/>
        <v>0</v>
      </c>
      <c r="BI445" s="100">
        <f t="shared" si="1754"/>
        <v>0</v>
      </c>
      <c r="BJ445" s="100">
        <f t="shared" si="1754"/>
        <v>0</v>
      </c>
      <c r="BK445" s="100">
        <f t="shared" si="1754"/>
        <v>0</v>
      </c>
      <c r="BL445" s="100">
        <f t="shared" si="1754"/>
        <v>0</v>
      </c>
      <c r="BM445" s="100">
        <f t="shared" si="1754"/>
        <v>0</v>
      </c>
      <c r="BN445" s="100">
        <f t="shared" si="1754"/>
        <v>0</v>
      </c>
      <c r="BO445" s="100">
        <f t="shared" si="1754"/>
        <v>0</v>
      </c>
      <c r="BP445" s="100">
        <f t="shared" si="1754"/>
        <v>0</v>
      </c>
      <c r="BQ445" s="100">
        <f t="shared" si="1754"/>
        <v>0</v>
      </c>
      <c r="BR445" s="100">
        <f t="shared" si="1754"/>
        <v>0</v>
      </c>
      <c r="BS445" s="100">
        <f t="shared" si="1754"/>
        <v>0</v>
      </c>
      <c r="BT445" s="100">
        <f t="shared" si="1754"/>
        <v>0</v>
      </c>
      <c r="BU445" s="100">
        <f t="shared" si="1754"/>
        <v>0</v>
      </c>
      <c r="BV445" s="100">
        <f t="shared" si="1754"/>
        <v>0</v>
      </c>
      <c r="BW445" s="100">
        <f t="shared" si="1754"/>
        <v>0</v>
      </c>
      <c r="BX445" s="100">
        <f t="shared" si="1754"/>
        <v>0</v>
      </c>
      <c r="BY445" s="100">
        <f t="shared" si="1754"/>
        <v>0</v>
      </c>
      <c r="BZ445" s="100">
        <f t="shared" si="1754"/>
        <v>0</v>
      </c>
      <c r="CA445" s="100">
        <f t="shared" si="1754"/>
        <v>0</v>
      </c>
      <c r="CB445" s="100">
        <f t="shared" si="1754"/>
        <v>0</v>
      </c>
      <c r="CC445" s="100">
        <f t="shared" ref="CC445:DO445" si="1755">SUM(CC446:CC468)</f>
        <v>0</v>
      </c>
      <c r="CD445" s="100">
        <f t="shared" si="1755"/>
        <v>0</v>
      </c>
      <c r="CE445" s="100">
        <f t="shared" si="1755"/>
        <v>0</v>
      </c>
      <c r="CF445" s="100">
        <f t="shared" si="1755"/>
        <v>0</v>
      </c>
      <c r="CG445" s="100">
        <f t="shared" si="1755"/>
        <v>0</v>
      </c>
      <c r="CH445" s="100">
        <f t="shared" si="1755"/>
        <v>0</v>
      </c>
      <c r="CI445" s="100">
        <f t="shared" si="1755"/>
        <v>0</v>
      </c>
      <c r="CJ445" s="100">
        <f t="shared" si="1755"/>
        <v>0</v>
      </c>
      <c r="CK445" s="100">
        <f t="shared" si="1755"/>
        <v>0</v>
      </c>
      <c r="CL445" s="100">
        <f t="shared" si="1755"/>
        <v>0</v>
      </c>
      <c r="CM445" s="100">
        <f t="shared" si="1755"/>
        <v>0</v>
      </c>
      <c r="CN445" s="100">
        <f t="shared" si="1755"/>
        <v>0</v>
      </c>
      <c r="CO445" s="100">
        <f t="shared" si="1755"/>
        <v>0</v>
      </c>
      <c r="CP445" s="100">
        <f t="shared" si="1755"/>
        <v>0</v>
      </c>
      <c r="CQ445" s="100">
        <f t="shared" si="1755"/>
        <v>0</v>
      </c>
      <c r="CR445" s="100">
        <f t="shared" si="1755"/>
        <v>0</v>
      </c>
      <c r="CS445" s="100">
        <f t="shared" si="1755"/>
        <v>0</v>
      </c>
      <c r="CT445" s="100">
        <f t="shared" si="1755"/>
        <v>0</v>
      </c>
      <c r="CU445" s="100">
        <f t="shared" si="1755"/>
        <v>0</v>
      </c>
      <c r="CV445" s="100">
        <f t="shared" si="1755"/>
        <v>0</v>
      </c>
      <c r="CW445" s="100">
        <f t="shared" si="1755"/>
        <v>0</v>
      </c>
      <c r="CX445" s="100">
        <f t="shared" si="1755"/>
        <v>0</v>
      </c>
      <c r="CY445" s="100">
        <f t="shared" si="1755"/>
        <v>0</v>
      </c>
      <c r="CZ445" s="100">
        <f t="shared" si="1755"/>
        <v>0</v>
      </c>
      <c r="DA445" s="100">
        <f t="shared" si="1755"/>
        <v>0</v>
      </c>
      <c r="DB445" s="100">
        <f t="shared" si="1755"/>
        <v>0</v>
      </c>
      <c r="DC445" s="100">
        <f t="shared" si="1755"/>
        <v>0</v>
      </c>
      <c r="DD445" s="100">
        <f t="shared" si="1755"/>
        <v>0</v>
      </c>
      <c r="DE445" s="100">
        <f t="shared" si="1755"/>
        <v>0</v>
      </c>
      <c r="DF445" s="100">
        <f t="shared" si="1755"/>
        <v>0</v>
      </c>
      <c r="DG445" s="100">
        <f t="shared" si="1755"/>
        <v>0</v>
      </c>
      <c r="DH445" s="100">
        <f t="shared" si="1755"/>
        <v>0</v>
      </c>
      <c r="DI445" s="100">
        <f t="shared" si="1755"/>
        <v>0</v>
      </c>
      <c r="DJ445" s="100">
        <f t="shared" si="1755"/>
        <v>0</v>
      </c>
      <c r="DK445" s="100">
        <f t="shared" si="1755"/>
        <v>0</v>
      </c>
      <c r="DL445" s="100">
        <f t="shared" si="1755"/>
        <v>0</v>
      </c>
      <c r="DM445" s="100">
        <f t="shared" si="1755"/>
        <v>0</v>
      </c>
      <c r="DN445" s="100">
        <f t="shared" si="1755"/>
        <v>3090</v>
      </c>
      <c r="DO445" s="100">
        <f t="shared" si="1755"/>
        <v>134781114.51140001</v>
      </c>
    </row>
    <row r="446" spans="1:119" s="37" customFormat="1" ht="45" customHeight="1" x14ac:dyDescent="0.25">
      <c r="A446" s="89"/>
      <c r="B446" s="109">
        <v>379</v>
      </c>
      <c r="C446" s="110" t="s">
        <v>971</v>
      </c>
      <c r="D446" s="152" t="s">
        <v>972</v>
      </c>
      <c r="E446" s="93">
        <v>24257</v>
      </c>
      <c r="F446" s="207">
        <v>1.53</v>
      </c>
      <c r="G446" s="131">
        <v>1</v>
      </c>
      <c r="H446" s="101"/>
      <c r="I446" s="101"/>
      <c r="J446" s="101"/>
      <c r="K446" s="65"/>
      <c r="L446" s="113">
        <v>1.4</v>
      </c>
      <c r="M446" s="113">
        <v>1.68</v>
      </c>
      <c r="N446" s="113">
        <v>2.23</v>
      </c>
      <c r="O446" s="114">
        <v>2.57</v>
      </c>
      <c r="P446" s="115">
        <f>80+44</f>
        <v>124</v>
      </c>
      <c r="Q446" s="116">
        <f t="shared" ref="Q446:Q468" si="1756">(P446*$E446*$F446*$G446*$L446*$Q$13)</f>
        <v>7087138.5816000011</v>
      </c>
      <c r="R446" s="115"/>
      <c r="S446" s="115">
        <f>(R446*$E446*$F446*$G446*$L446*$S$13)</f>
        <v>0</v>
      </c>
      <c r="T446" s="115"/>
      <c r="U446" s="116">
        <f>(T446*$E446*$F446*$G446*$L446*$U$13)</f>
        <v>0</v>
      </c>
      <c r="V446" s="115"/>
      <c r="W446" s="116">
        <f>(V446*$E446*$F446*$G446*$L446*$W$13)</f>
        <v>0</v>
      </c>
      <c r="X446" s="115"/>
      <c r="Y446" s="116">
        <f>(X446*$E446*$F446*$G446*$L446*$Y$13)</f>
        <v>0</v>
      </c>
      <c r="Z446" s="116"/>
      <c r="AA446" s="116"/>
      <c r="AB446" s="115"/>
      <c r="AC446" s="116">
        <f>(AB446*$E446*$F446*$G446*$L446*$AC$13)</f>
        <v>0</v>
      </c>
      <c r="AD446" s="115"/>
      <c r="AE446" s="116"/>
      <c r="AF446" s="115"/>
      <c r="AG446" s="116">
        <f>(AF446*$E446*$F446*$G446*$L446*$AG$13)</f>
        <v>0</v>
      </c>
      <c r="AH446" s="115"/>
      <c r="AI446" s="116"/>
      <c r="AJ446" s="117"/>
      <c r="AK446" s="116">
        <f>(AJ446*$E446*$F446*$G446*$L446*$AK$13)</f>
        <v>0</v>
      </c>
      <c r="AL446" s="115"/>
      <c r="AM446" s="116">
        <f>(AL446*$E446*$F446*$G446*$L446*$AM$13)</f>
        <v>0</v>
      </c>
      <c r="AN446" s="115"/>
      <c r="AO446" s="115">
        <f>(AN446*$E446*$F446*$G446*$L446*$AO$13)</f>
        <v>0</v>
      </c>
      <c r="AP446" s="115"/>
      <c r="AQ446" s="116">
        <f>(AP446*$E446*$F446*$G446*$M446*$AQ$13)</f>
        <v>0</v>
      </c>
      <c r="AR446" s="123">
        <v>0</v>
      </c>
      <c r="AS446" s="116">
        <f>(AR446*$E446*$F446*$G446*$M446*$AS$13)</f>
        <v>0</v>
      </c>
      <c r="AT446" s="115"/>
      <c r="AU446" s="122">
        <f>(AT446*$E446*$F446*$G446*$M446*$AU$13)</f>
        <v>0</v>
      </c>
      <c r="AV446" s="115"/>
      <c r="AW446" s="116">
        <f t="shared" ref="AW446:AW454" si="1757">(AV446*$E446*$F446*$G446*$L446*$AW$13)</f>
        <v>0</v>
      </c>
      <c r="AX446" s="115"/>
      <c r="AY446" s="115">
        <f t="shared" ref="AY446:AY454" si="1758">(AX446*$E446*$F446*$G446*$L446*$AY$13)</f>
        <v>0</v>
      </c>
      <c r="AZ446" s="115">
        <v>20</v>
      </c>
      <c r="BA446" s="116">
        <f t="shared" ref="BA446:BA468" si="1759">(AZ446*$E446*$F446*$G446*$L446*$BA$13)</f>
        <v>935252.89199999999</v>
      </c>
      <c r="BB446" s="115"/>
      <c r="BC446" s="116">
        <f>(BB446*$E446*$F446*$G446*$L446*$BC$13)</f>
        <v>0</v>
      </c>
      <c r="BD446" s="115"/>
      <c r="BE446" s="116">
        <f t="shared" ref="BE446:BE454" si="1760">(BD446*$E446*$F446*$G446*$L446*$BE$13)</f>
        <v>0</v>
      </c>
      <c r="BF446" s="115"/>
      <c r="BG446" s="116">
        <f>(BF446*$E446*$F446*$G446*$L446*$BG$13)</f>
        <v>0</v>
      </c>
      <c r="BH446" s="115"/>
      <c r="BI446" s="116">
        <f>(BH446*$E446*$F446*$G446*$L446*$BI$13)</f>
        <v>0</v>
      </c>
      <c r="BJ446" s="115"/>
      <c r="BK446" s="116">
        <f>(BJ446*$E446*$F446*$G446*$M446*$BK$13)</f>
        <v>0</v>
      </c>
      <c r="BL446" s="115"/>
      <c r="BM446" s="116">
        <f>(BL446*$E446*$F446*$G446*$M446*$BM$13)</f>
        <v>0</v>
      </c>
      <c r="BN446" s="115"/>
      <c r="BO446" s="116">
        <f>(BN446*$E446*$F446*$G446*$M446*$BO$13)</f>
        <v>0</v>
      </c>
      <c r="BP446" s="115"/>
      <c r="BQ446" s="116">
        <f>(BP446*$E446*$F446*$G446*$M446*$BQ$13)</f>
        <v>0</v>
      </c>
      <c r="BR446" s="115"/>
      <c r="BS446" s="116">
        <f>(BR446*$E446*$F446*$G446*$M446*$BS$13)</f>
        <v>0</v>
      </c>
      <c r="BT446" s="115"/>
      <c r="BU446" s="116">
        <f>(BT446*$E446*$F446*$G446*$M446*$BU$13)</f>
        <v>0</v>
      </c>
      <c r="BV446" s="115"/>
      <c r="BW446" s="124">
        <f>(BV446*$E446*$F446*$G446*$M446*$BW$13)</f>
        <v>0</v>
      </c>
      <c r="BX446" s="115"/>
      <c r="BY446" s="116">
        <f>(BX446*$E446*$F446*$G446*$L446*$BY$13)</f>
        <v>0</v>
      </c>
      <c r="BZ446" s="115"/>
      <c r="CA446" s="116">
        <f>(BZ446*$E446*$F446*$G446*$L446*$CA$13)</f>
        <v>0</v>
      </c>
      <c r="CB446" s="115"/>
      <c r="CC446" s="116">
        <f>(CB446*$E446*$F446*$G446*$L446*$CC$13)</f>
        <v>0</v>
      </c>
      <c r="CD446" s="115"/>
      <c r="CE446" s="116">
        <f>(CD446*$E446*$F446*$G446*$M446*$CE$13)</f>
        <v>0</v>
      </c>
      <c r="CF446" s="115"/>
      <c r="CG446" s="116">
        <f t="shared" ref="CG446:CG454" si="1761">(CF446*$E446*$F446*$G446*$L446*$CG$13)</f>
        <v>0</v>
      </c>
      <c r="CH446" s="115"/>
      <c r="CI446" s="116">
        <f>(CH446*$E446*$F446*$G446*$L446*$CI$13)</f>
        <v>0</v>
      </c>
      <c r="CJ446" s="115"/>
      <c r="CK446" s="116">
        <f>(CJ446*$E446*$F446*$G446*$L446*$CK$13)</f>
        <v>0</v>
      </c>
      <c r="CL446" s="115"/>
      <c r="CM446" s="116">
        <f>(CL446*$E446*$F446*$G446*$L446*$CM$13)</f>
        <v>0</v>
      </c>
      <c r="CN446" s="115"/>
      <c r="CO446" s="116">
        <f>(CN446*$E446*$F446*$G446*$L446*$CO$13)</f>
        <v>0</v>
      </c>
      <c r="CP446" s="115"/>
      <c r="CQ446" s="116">
        <f>(CP446*$E446*$F446*$G446*$L446*$CQ$13)</f>
        <v>0</v>
      </c>
      <c r="CR446" s="115"/>
      <c r="CS446" s="116">
        <f>(CR446*$E446*$F446*$G446*$M446*$CS$13)</f>
        <v>0</v>
      </c>
      <c r="CT446" s="115"/>
      <c r="CU446" s="116">
        <f>(CT446*$E446*$F446*$G446*$M446*$CU$13)</f>
        <v>0</v>
      </c>
      <c r="CV446" s="115"/>
      <c r="CW446" s="116">
        <f>(CV446*$E446*$F446*$G446*$M446*$CW$13)</f>
        <v>0</v>
      </c>
      <c r="CX446" s="123">
        <v>0</v>
      </c>
      <c r="CY446" s="115">
        <f>(CX446*$E446*$F446*$G446*$M446*$CY$13)</f>
        <v>0</v>
      </c>
      <c r="CZ446" s="115"/>
      <c r="DA446" s="116">
        <f t="shared" ref="DA446:DA454" si="1762">(CZ446*$E446*$F446*$G446*$M446*$DA$13)</f>
        <v>0</v>
      </c>
      <c r="DB446" s="222"/>
      <c r="DC446" s="116">
        <f>(DB446*$E446*$F446*$G446*$M446*$DC$13)</f>
        <v>0</v>
      </c>
      <c r="DD446" s="125"/>
      <c r="DE446" s="115">
        <f>(DD446*$E446*$F446*$G446*$M446*$DE$13)</f>
        <v>0</v>
      </c>
      <c r="DF446" s="115"/>
      <c r="DG446" s="116">
        <f>(DF446*$E446*$F446*$G446*$M446*$DG$13)</f>
        <v>0</v>
      </c>
      <c r="DH446" s="115"/>
      <c r="DI446" s="116">
        <f>(DH446*$E446*$F446*$G446*$N446*$DI$13)</f>
        <v>0</v>
      </c>
      <c r="DJ446" s="115"/>
      <c r="DK446" s="124">
        <f>(DJ446*$E446*$F446*$G446*$O446*$DK$13)</f>
        <v>0</v>
      </c>
      <c r="DL446" s="124"/>
      <c r="DM446" s="124"/>
      <c r="DN446" s="116">
        <f t="shared" ref="DN446:DO468" si="1763">SUM(P446,R446,T446,V446,X446,Z446,AB446,AD446,AF446,AH446,AJ446,AL446,AR446,AV446,AX446,CB446,AN446,BB446,BD446,BF446,CP446,BH446,BJ446,AP446,BN446,AT446,CR446,BP446,CT446,BR446,BT446,BV446,CD446,BX446,BZ446,CF446,CH446,CJ446,CL446,CN446,CV446,CX446,BL446,AZ446,CZ446,DB446,DD446,DF446,DH446,DJ446,DL446)</f>
        <v>144</v>
      </c>
      <c r="DO446" s="116">
        <f t="shared" si="1763"/>
        <v>8022391.4736000011</v>
      </c>
    </row>
    <row r="447" spans="1:119" s="37" customFormat="1" ht="45" customHeight="1" x14ac:dyDescent="0.25">
      <c r="A447" s="89"/>
      <c r="B447" s="109">
        <v>380</v>
      </c>
      <c r="C447" s="110" t="s">
        <v>973</v>
      </c>
      <c r="D447" s="152" t="s">
        <v>974</v>
      </c>
      <c r="E447" s="93">
        <v>24257</v>
      </c>
      <c r="F447" s="207">
        <v>2.04</v>
      </c>
      <c r="G447" s="131">
        <v>1</v>
      </c>
      <c r="H447" s="101"/>
      <c r="I447" s="101"/>
      <c r="J447" s="101"/>
      <c r="K447" s="65"/>
      <c r="L447" s="113">
        <v>1.4</v>
      </c>
      <c r="M447" s="113">
        <v>1.68</v>
      </c>
      <c r="N447" s="113">
        <v>2.23</v>
      </c>
      <c r="O447" s="114">
        <v>2.57</v>
      </c>
      <c r="P447" s="115">
        <v>0</v>
      </c>
      <c r="Q447" s="116">
        <f t="shared" si="1756"/>
        <v>0</v>
      </c>
      <c r="R447" s="115">
        <v>2</v>
      </c>
      <c r="S447" s="115">
        <f>(R447*$E447*$F447*$G447*$L447*$S$13)</f>
        <v>152411.58240000001</v>
      </c>
      <c r="T447" s="115"/>
      <c r="U447" s="116">
        <f>(T447*$E447*$F447*$G447*$L447*$U$13)</f>
        <v>0</v>
      </c>
      <c r="V447" s="115"/>
      <c r="W447" s="116">
        <f>(V447*$E447*$F447*$G447*$L447*$W$13)</f>
        <v>0</v>
      </c>
      <c r="X447" s="115"/>
      <c r="Y447" s="116">
        <f>(X447*$E447*$F447*$G447*$L447*$Y$13)</f>
        <v>0</v>
      </c>
      <c r="Z447" s="116"/>
      <c r="AA447" s="116"/>
      <c r="AB447" s="115"/>
      <c r="AC447" s="116">
        <f>(AB447*$E447*$F447*$G447*$L447*$AC$13)</f>
        <v>0</v>
      </c>
      <c r="AD447" s="115"/>
      <c r="AE447" s="116"/>
      <c r="AF447" s="115"/>
      <c r="AG447" s="116">
        <f>(AF447*$E447*$F447*$G447*$L447*$AG$13)</f>
        <v>0</v>
      </c>
      <c r="AH447" s="115"/>
      <c r="AI447" s="116"/>
      <c r="AJ447" s="117"/>
      <c r="AK447" s="116">
        <f>(AJ447*$E447*$F447*$G447*$L447*$AK$13)</f>
        <v>0</v>
      </c>
      <c r="AL447" s="115"/>
      <c r="AM447" s="116">
        <f>(AL447*$E447*$F447*$G447*$L447*$AM$13)</f>
        <v>0</v>
      </c>
      <c r="AN447" s="115"/>
      <c r="AO447" s="115">
        <f>(AN447*$E447*$F447*$G447*$L447*$AO$13)</f>
        <v>0</v>
      </c>
      <c r="AP447" s="115"/>
      <c r="AQ447" s="116">
        <f>(AP447*$E447*$F447*$G447*$M447*$AQ$13)</f>
        <v>0</v>
      </c>
      <c r="AR447" s="123"/>
      <c r="AS447" s="116">
        <f>(AR447*$E447*$F447*$G447*$M447*$AS$13)</f>
        <v>0</v>
      </c>
      <c r="AT447" s="115"/>
      <c r="AU447" s="122">
        <f>(AT447*$E447*$F447*$G447*$M447*$AU$13)</f>
        <v>0</v>
      </c>
      <c r="AV447" s="115"/>
      <c r="AW447" s="116">
        <f t="shared" si="1757"/>
        <v>0</v>
      </c>
      <c r="AX447" s="115"/>
      <c r="AY447" s="115">
        <f t="shared" si="1758"/>
        <v>0</v>
      </c>
      <c r="AZ447" s="115">
        <v>10</v>
      </c>
      <c r="BA447" s="116">
        <f t="shared" si="1759"/>
        <v>623501.92799999996</v>
      </c>
      <c r="BB447" s="115"/>
      <c r="BC447" s="116">
        <f>(BB447*$E447*$F447*$G447*$L447*$BC$13)</f>
        <v>0</v>
      </c>
      <c r="BD447" s="115"/>
      <c r="BE447" s="116">
        <f t="shared" si="1760"/>
        <v>0</v>
      </c>
      <c r="BF447" s="115"/>
      <c r="BG447" s="116">
        <f>(BF447*$E447*$F447*$G447*$L447*$BG$13)</f>
        <v>0</v>
      </c>
      <c r="BH447" s="115"/>
      <c r="BI447" s="116">
        <f>(BH447*$E447*$F447*$G447*$L447*$BI$13)</f>
        <v>0</v>
      </c>
      <c r="BJ447" s="115"/>
      <c r="BK447" s="116">
        <f>(BJ447*$E447*$F447*$G447*$M447*$BK$13)</f>
        <v>0</v>
      </c>
      <c r="BL447" s="115"/>
      <c r="BM447" s="116">
        <f>(BL447*$E447*$F447*$G447*$M447*$BM$13)</f>
        <v>0</v>
      </c>
      <c r="BN447" s="115"/>
      <c r="BO447" s="116">
        <f>(BN447*$E447*$F447*$G447*$M447*$BO$13)</f>
        <v>0</v>
      </c>
      <c r="BP447" s="115"/>
      <c r="BQ447" s="116">
        <f>(BP447*$E447*$F447*$G447*$M447*$BQ$13)</f>
        <v>0</v>
      </c>
      <c r="BR447" s="115"/>
      <c r="BS447" s="116">
        <f>(BR447*$E447*$F447*$G447*$M447*$BS$13)</f>
        <v>0</v>
      </c>
      <c r="BT447" s="115"/>
      <c r="BU447" s="116">
        <f>(BT447*$E447*$F447*$G447*$M447*$BU$13)</f>
        <v>0</v>
      </c>
      <c r="BV447" s="115"/>
      <c r="BW447" s="124">
        <f>(BV447*$E447*$F447*$G447*$M447*$BW$13)</f>
        <v>0</v>
      </c>
      <c r="BX447" s="115"/>
      <c r="BY447" s="116">
        <f>(BX447*$E447*$F447*$G447*$L447*$BY$13)</f>
        <v>0</v>
      </c>
      <c r="BZ447" s="115"/>
      <c r="CA447" s="116">
        <f>(BZ447*$E447*$F447*$G447*$L447*$CA$13)</f>
        <v>0</v>
      </c>
      <c r="CB447" s="115"/>
      <c r="CC447" s="116">
        <f>(CB447*$E447*$F447*$G447*$L447*$CC$13)</f>
        <v>0</v>
      </c>
      <c r="CD447" s="115"/>
      <c r="CE447" s="116">
        <f>(CD447*$E447*$F447*$G447*$M447*$CE$13)</f>
        <v>0</v>
      </c>
      <c r="CF447" s="115"/>
      <c r="CG447" s="116">
        <f t="shared" si="1761"/>
        <v>0</v>
      </c>
      <c r="CH447" s="115"/>
      <c r="CI447" s="116">
        <f>(CH447*$E447*$F447*$G447*$L447*$CI$13)</f>
        <v>0</v>
      </c>
      <c r="CJ447" s="115"/>
      <c r="CK447" s="116">
        <f>(CJ447*$E447*$F447*$G447*$L447*$CK$13)</f>
        <v>0</v>
      </c>
      <c r="CL447" s="115"/>
      <c r="CM447" s="116">
        <f>(CL447*$E447*$F447*$G447*$L447*$CM$13)</f>
        <v>0</v>
      </c>
      <c r="CN447" s="115"/>
      <c r="CO447" s="116">
        <f>(CN447*$E447*$F447*$G447*$L447*$CO$13)</f>
        <v>0</v>
      </c>
      <c r="CP447" s="115"/>
      <c r="CQ447" s="116">
        <f>(CP447*$E447*$F447*$G447*$L447*$CQ$13)</f>
        <v>0</v>
      </c>
      <c r="CR447" s="115"/>
      <c r="CS447" s="116">
        <f>(CR447*$E447*$F447*$G447*$M447*$CS$13)</f>
        <v>0</v>
      </c>
      <c r="CT447" s="115"/>
      <c r="CU447" s="116">
        <f>(CT447*$E447*$F447*$G447*$M447*$CU$13)</f>
        <v>0</v>
      </c>
      <c r="CV447" s="115"/>
      <c r="CW447" s="116">
        <f>(CV447*$E447*$F447*$G447*$M447*$CW$13)</f>
        <v>0</v>
      </c>
      <c r="CX447" s="123"/>
      <c r="CY447" s="115">
        <f>(CX447*$E447*$F447*$G447*$M447*$CY$13)</f>
        <v>0</v>
      </c>
      <c r="CZ447" s="115"/>
      <c r="DA447" s="116">
        <f t="shared" si="1762"/>
        <v>0</v>
      </c>
      <c r="DB447" s="222"/>
      <c r="DC447" s="116">
        <f>(DB447*$E447*$F447*$G447*$M447*$DC$13)</f>
        <v>0</v>
      </c>
      <c r="DD447" s="125"/>
      <c r="DE447" s="115">
        <f>(DD447*$E447*$F447*$G447*$M447*$DE$13)</f>
        <v>0</v>
      </c>
      <c r="DF447" s="115"/>
      <c r="DG447" s="116">
        <f>(DF447*$E447*$F447*$G447*$M447*$DG$13)</f>
        <v>0</v>
      </c>
      <c r="DH447" s="115"/>
      <c r="DI447" s="116">
        <f>(DH447*$E447*$F447*$G447*$N447*$DI$13)</f>
        <v>0</v>
      </c>
      <c r="DJ447" s="115"/>
      <c r="DK447" s="124">
        <f>(DJ447*$E447*$F447*$G447*$O447*$DK$13)</f>
        <v>0</v>
      </c>
      <c r="DL447" s="124"/>
      <c r="DM447" s="124"/>
      <c r="DN447" s="116">
        <f t="shared" si="1763"/>
        <v>12</v>
      </c>
      <c r="DO447" s="116">
        <f t="shared" si="1763"/>
        <v>775913.51040000003</v>
      </c>
    </row>
    <row r="448" spans="1:119" s="37" customFormat="1" ht="45" customHeight="1" x14ac:dyDescent="0.25">
      <c r="A448" s="89"/>
      <c r="B448" s="109">
        <v>381</v>
      </c>
      <c r="C448" s="110" t="s">
        <v>975</v>
      </c>
      <c r="D448" s="152" t="s">
        <v>976</v>
      </c>
      <c r="E448" s="93">
        <v>24257</v>
      </c>
      <c r="F448" s="207">
        <v>3.34</v>
      </c>
      <c r="G448" s="131">
        <v>1</v>
      </c>
      <c r="H448" s="101"/>
      <c r="I448" s="101"/>
      <c r="J448" s="101"/>
      <c r="K448" s="65"/>
      <c r="L448" s="113">
        <v>1.4</v>
      </c>
      <c r="M448" s="113">
        <v>1.68</v>
      </c>
      <c r="N448" s="113">
        <v>2.23</v>
      </c>
      <c r="O448" s="114">
        <v>2.57</v>
      </c>
      <c r="P448" s="115">
        <v>0</v>
      </c>
      <c r="Q448" s="116">
        <f t="shared" si="1756"/>
        <v>0</v>
      </c>
      <c r="R448" s="115">
        <v>2</v>
      </c>
      <c r="S448" s="115">
        <f>(R448*$E448*$F448*$G448*$L448*$S$13)</f>
        <v>249536.61039999998</v>
      </c>
      <c r="T448" s="115"/>
      <c r="U448" s="116">
        <f>(T448*$E448*$F448*$G448*$L448*$U$13)</f>
        <v>0</v>
      </c>
      <c r="V448" s="115"/>
      <c r="W448" s="116">
        <f>(V448*$E448*$F448*$G448*$L448*$W$13)</f>
        <v>0</v>
      </c>
      <c r="X448" s="115"/>
      <c r="Y448" s="116">
        <f>(X448*$E448*$F448*$G448*$L448*$Y$13)</f>
        <v>0</v>
      </c>
      <c r="Z448" s="116"/>
      <c r="AA448" s="116"/>
      <c r="AB448" s="115"/>
      <c r="AC448" s="116">
        <f>(AB448*$E448*$F448*$G448*$L448*$AC$13)</f>
        <v>0</v>
      </c>
      <c r="AD448" s="115"/>
      <c r="AE448" s="116"/>
      <c r="AF448" s="115"/>
      <c r="AG448" s="116">
        <f>(AF448*$E448*$F448*$G448*$L448*$AG$13)</f>
        <v>0</v>
      </c>
      <c r="AH448" s="115"/>
      <c r="AI448" s="116"/>
      <c r="AJ448" s="117"/>
      <c r="AK448" s="116">
        <f>(AJ448*$E448*$F448*$G448*$L448*$AK$13)</f>
        <v>0</v>
      </c>
      <c r="AL448" s="115"/>
      <c r="AM448" s="116">
        <f>(AL448*$E448*$F448*$G448*$L448*$AM$13)</f>
        <v>0</v>
      </c>
      <c r="AN448" s="115"/>
      <c r="AO448" s="115">
        <f>(AN448*$E448*$F448*$G448*$L448*$AO$13)</f>
        <v>0</v>
      </c>
      <c r="AP448" s="115"/>
      <c r="AQ448" s="116">
        <f>(AP448*$E448*$F448*$G448*$M448*$AQ$13)</f>
        <v>0</v>
      </c>
      <c r="AR448" s="123"/>
      <c r="AS448" s="116">
        <f>(AR448*$E448*$F448*$G448*$M448*$AS$13)</f>
        <v>0</v>
      </c>
      <c r="AT448" s="115"/>
      <c r="AU448" s="122">
        <f>(AT448*$E448*$F448*$G448*$M448*$AU$13)</f>
        <v>0</v>
      </c>
      <c r="AV448" s="115"/>
      <c r="AW448" s="116">
        <f t="shared" si="1757"/>
        <v>0</v>
      </c>
      <c r="AX448" s="115"/>
      <c r="AY448" s="115">
        <f t="shared" si="1758"/>
        <v>0</v>
      </c>
      <c r="AZ448" s="115">
        <v>10</v>
      </c>
      <c r="BA448" s="116">
        <f t="shared" si="1759"/>
        <v>1020831.5879999999</v>
      </c>
      <c r="BB448" s="115"/>
      <c r="BC448" s="116">
        <f>(BB448*$E448*$F448*$G448*$L448*$BC$13)</f>
        <v>0</v>
      </c>
      <c r="BD448" s="115"/>
      <c r="BE448" s="116">
        <f t="shared" si="1760"/>
        <v>0</v>
      </c>
      <c r="BF448" s="115"/>
      <c r="BG448" s="116">
        <f>(BF448*$E448*$F448*$G448*$L448*$BG$13)</f>
        <v>0</v>
      </c>
      <c r="BH448" s="115"/>
      <c r="BI448" s="116">
        <f>(BH448*$E448*$F448*$G448*$L448*$BI$13)</f>
        <v>0</v>
      </c>
      <c r="BJ448" s="115"/>
      <c r="BK448" s="116">
        <f>(BJ448*$E448*$F448*$G448*$M448*$BK$13)</f>
        <v>0</v>
      </c>
      <c r="BL448" s="115"/>
      <c r="BM448" s="116">
        <f>(BL448*$E448*$F448*$G448*$M448*$BM$13)</f>
        <v>0</v>
      </c>
      <c r="BN448" s="115"/>
      <c r="BO448" s="116">
        <f>(BN448*$E448*$F448*$G448*$M448*$BO$13)</f>
        <v>0</v>
      </c>
      <c r="BP448" s="115"/>
      <c r="BQ448" s="116">
        <f>(BP448*$E448*$F448*$G448*$M448*$BQ$13)</f>
        <v>0</v>
      </c>
      <c r="BR448" s="115"/>
      <c r="BS448" s="116">
        <f>(BR448*$E448*$F448*$G448*$M448*$BS$13)</f>
        <v>0</v>
      </c>
      <c r="BT448" s="115"/>
      <c r="BU448" s="116">
        <f>(BT448*$E448*$F448*$G448*$M448*$BU$13)</f>
        <v>0</v>
      </c>
      <c r="BV448" s="115"/>
      <c r="BW448" s="124">
        <f>(BV448*$E448*$F448*$G448*$M448*$BW$13)</f>
        <v>0</v>
      </c>
      <c r="BX448" s="115"/>
      <c r="BY448" s="116">
        <f>(BX448*$E448*$F448*$G448*$L448*$BY$13)</f>
        <v>0</v>
      </c>
      <c r="BZ448" s="115"/>
      <c r="CA448" s="116">
        <f>(BZ448*$E448*$F448*$G448*$L448*$CA$13)</f>
        <v>0</v>
      </c>
      <c r="CB448" s="115"/>
      <c r="CC448" s="116">
        <f>(CB448*$E448*$F448*$G448*$L448*$CC$13)</f>
        <v>0</v>
      </c>
      <c r="CD448" s="115"/>
      <c r="CE448" s="116">
        <f>(CD448*$E448*$F448*$G448*$M448*$CE$13)</f>
        <v>0</v>
      </c>
      <c r="CF448" s="115"/>
      <c r="CG448" s="116">
        <f t="shared" si="1761"/>
        <v>0</v>
      </c>
      <c r="CH448" s="115"/>
      <c r="CI448" s="116">
        <f>(CH448*$E448*$F448*$G448*$L448*$CI$13)</f>
        <v>0</v>
      </c>
      <c r="CJ448" s="115"/>
      <c r="CK448" s="116">
        <f>(CJ448*$E448*$F448*$G448*$L448*$CK$13)</f>
        <v>0</v>
      </c>
      <c r="CL448" s="115"/>
      <c r="CM448" s="116">
        <f>(CL448*$E448*$F448*$G448*$L448*$CM$13)</f>
        <v>0</v>
      </c>
      <c r="CN448" s="115"/>
      <c r="CO448" s="116">
        <f>(CN448*$E448*$F448*$G448*$L448*$CO$13)</f>
        <v>0</v>
      </c>
      <c r="CP448" s="115"/>
      <c r="CQ448" s="116">
        <f>(CP448*$E448*$F448*$G448*$L448*$CQ$13)</f>
        <v>0</v>
      </c>
      <c r="CR448" s="115"/>
      <c r="CS448" s="116">
        <f>(CR448*$E448*$F448*$G448*$M448*$CS$13)</f>
        <v>0</v>
      </c>
      <c r="CT448" s="115"/>
      <c r="CU448" s="116">
        <f>(CT448*$E448*$F448*$G448*$M448*$CU$13)</f>
        <v>0</v>
      </c>
      <c r="CV448" s="115"/>
      <c r="CW448" s="116">
        <f>(CV448*$E448*$F448*$G448*$M448*$CW$13)</f>
        <v>0</v>
      </c>
      <c r="CX448" s="123"/>
      <c r="CY448" s="115">
        <f>(CX448*$E448*$F448*$G448*$M448*$CY$13)</f>
        <v>0</v>
      </c>
      <c r="CZ448" s="115"/>
      <c r="DA448" s="116">
        <f t="shared" si="1762"/>
        <v>0</v>
      </c>
      <c r="DB448" s="222"/>
      <c r="DC448" s="116">
        <f>(DB448*$E448*$F448*$G448*$M448*$DC$13)</f>
        <v>0</v>
      </c>
      <c r="DD448" s="125"/>
      <c r="DE448" s="115">
        <f>(DD448*$E448*$F448*$G448*$M448*$DE$13)</f>
        <v>0</v>
      </c>
      <c r="DF448" s="115"/>
      <c r="DG448" s="116">
        <f>(DF448*$E448*$F448*$G448*$M448*$DG$13)</f>
        <v>0</v>
      </c>
      <c r="DH448" s="115"/>
      <c r="DI448" s="116">
        <f>(DH448*$E448*$F448*$G448*$N448*$DI$13)</f>
        <v>0</v>
      </c>
      <c r="DJ448" s="115"/>
      <c r="DK448" s="124">
        <f>(DJ448*$E448*$F448*$G448*$O448*$DK$13)</f>
        <v>0</v>
      </c>
      <c r="DL448" s="124"/>
      <c r="DM448" s="124"/>
      <c r="DN448" s="116">
        <f t="shared" si="1763"/>
        <v>12</v>
      </c>
      <c r="DO448" s="116">
        <f t="shared" si="1763"/>
        <v>1270368.1983999999</v>
      </c>
    </row>
    <row r="449" spans="1:119" s="37" customFormat="1" ht="45" customHeight="1" x14ac:dyDescent="0.25">
      <c r="A449" s="89"/>
      <c r="B449" s="109">
        <v>382</v>
      </c>
      <c r="C449" s="110" t="s">
        <v>977</v>
      </c>
      <c r="D449" s="152" t="s">
        <v>978</v>
      </c>
      <c r="E449" s="93">
        <v>24257</v>
      </c>
      <c r="F449" s="131">
        <v>8.6</v>
      </c>
      <c r="G449" s="131">
        <v>1</v>
      </c>
      <c r="H449" s="101"/>
      <c r="I449" s="101"/>
      <c r="J449" s="101"/>
      <c r="K449" s="65"/>
      <c r="L449" s="113">
        <v>1.4</v>
      </c>
      <c r="M449" s="113">
        <v>1.68</v>
      </c>
      <c r="N449" s="113">
        <v>2.23</v>
      </c>
      <c r="O449" s="114">
        <v>2.57</v>
      </c>
      <c r="P449" s="115">
        <v>0</v>
      </c>
      <c r="Q449" s="116">
        <f>(P449*$E449*$F449*$G449*$L449)</f>
        <v>0</v>
      </c>
      <c r="R449" s="115">
        <v>2</v>
      </c>
      <c r="S449" s="115">
        <f t="shared" ref="S449" si="1764">(R449*$E449*$F449*$G449*$L449)</f>
        <v>584108.55999999994</v>
      </c>
      <c r="T449" s="115"/>
      <c r="U449" s="116">
        <f>(T449*$E449*$F449*$G449*$L449)</f>
        <v>0</v>
      </c>
      <c r="V449" s="115"/>
      <c r="W449" s="116">
        <f>(V449*$E449*$F449*$G449*$L449)</f>
        <v>0</v>
      </c>
      <c r="X449" s="115"/>
      <c r="Y449" s="116">
        <f t="shared" ref="Y449" si="1765">(X449*$E449*$F449*$G449*$L449)</f>
        <v>0</v>
      </c>
      <c r="Z449" s="116"/>
      <c r="AA449" s="116"/>
      <c r="AB449" s="115"/>
      <c r="AC449" s="116">
        <f>(AB449*$E449*$F449*$G449*$L449)</f>
        <v>0</v>
      </c>
      <c r="AD449" s="115"/>
      <c r="AE449" s="116"/>
      <c r="AF449" s="115"/>
      <c r="AG449" s="116">
        <f t="shared" ref="AG449" si="1766">(AF449*$E449*$F449*$G449*$L449)</f>
        <v>0</v>
      </c>
      <c r="AH449" s="115"/>
      <c r="AI449" s="116"/>
      <c r="AJ449" s="117"/>
      <c r="AK449" s="116">
        <f t="shared" ref="AK449" si="1767">(AJ449*$E449*$F449*$G449*$L449)</f>
        <v>0</v>
      </c>
      <c r="AL449" s="115"/>
      <c r="AM449" s="116">
        <f>(AL449*$E449*$F449*$G449*$L449)</f>
        <v>0</v>
      </c>
      <c r="AN449" s="115"/>
      <c r="AO449" s="115">
        <f t="shared" ref="AO449" si="1768">(AN449*$E449*$F449*$G449*$L449)</f>
        <v>0</v>
      </c>
      <c r="AP449" s="115"/>
      <c r="AQ449" s="116">
        <f t="shared" ref="AQ449" si="1769">(AP449*$E449*$F449*$G449*$M449)</f>
        <v>0</v>
      </c>
      <c r="AR449" s="123">
        <v>0</v>
      </c>
      <c r="AS449" s="116">
        <f>(AR449*$E449*$F449*$G449*$M449)</f>
        <v>0</v>
      </c>
      <c r="AT449" s="115"/>
      <c r="AU449" s="122">
        <f t="shared" ref="AU449" si="1770">(AT449*$E449*$F449*$G449*$M449)</f>
        <v>0</v>
      </c>
      <c r="AV449" s="115"/>
      <c r="AW449" s="116">
        <f t="shared" si="1757"/>
        <v>0</v>
      </c>
      <c r="AX449" s="115"/>
      <c r="AY449" s="115">
        <f t="shared" si="1758"/>
        <v>0</v>
      </c>
      <c r="AZ449" s="115">
        <v>0</v>
      </c>
      <c r="BA449" s="116">
        <f t="shared" si="1759"/>
        <v>0</v>
      </c>
      <c r="BB449" s="115"/>
      <c r="BC449" s="116">
        <f>(BB449*$E449*$F449*$G449*$L449)</f>
        <v>0</v>
      </c>
      <c r="BD449" s="115"/>
      <c r="BE449" s="116">
        <f t="shared" si="1760"/>
        <v>0</v>
      </c>
      <c r="BF449" s="115"/>
      <c r="BG449" s="116"/>
      <c r="BH449" s="115"/>
      <c r="BI449" s="116">
        <f t="shared" ref="BI449" si="1771">(BH449*$E449*$F449*$G449*$L449)</f>
        <v>0</v>
      </c>
      <c r="BJ449" s="115"/>
      <c r="BK449" s="116">
        <f>(BJ449*$E449*$F449*$G449*$M449)</f>
        <v>0</v>
      </c>
      <c r="BL449" s="115"/>
      <c r="BM449" s="116">
        <f t="shared" ref="BM449" si="1772">(BL449*$E449*$F449*$G449*$M449)</f>
        <v>0</v>
      </c>
      <c r="BN449" s="115"/>
      <c r="BO449" s="116">
        <f>(BN449*$E449*$F449*$G449*$M449)</f>
        <v>0</v>
      </c>
      <c r="BP449" s="115"/>
      <c r="BQ449" s="116">
        <f>(BP449*$E449*$F449*$G449*$M449)</f>
        <v>0</v>
      </c>
      <c r="BR449" s="115"/>
      <c r="BS449" s="116">
        <f t="shared" ref="BS449" si="1773">(BR449*$E449*$F449*$G449*$M449)</f>
        <v>0</v>
      </c>
      <c r="BT449" s="115"/>
      <c r="BU449" s="116">
        <f t="shared" ref="BU449" si="1774">(BT449*$E449*$F449*$G449*$M449)</f>
        <v>0</v>
      </c>
      <c r="BV449" s="115"/>
      <c r="BW449" s="124">
        <f t="shared" ref="BW449" si="1775">(BV449*$E449*$F449*$G449*$M449)</f>
        <v>0</v>
      </c>
      <c r="BX449" s="115"/>
      <c r="BY449" s="116">
        <f t="shared" ref="BY449" si="1776">(BX449*$E449*$F449*$G449*$L449)</f>
        <v>0</v>
      </c>
      <c r="BZ449" s="115"/>
      <c r="CA449" s="116">
        <f t="shared" ref="CA449" si="1777">(BZ449*$E449*$F449*$G449*$L449)</f>
        <v>0</v>
      </c>
      <c r="CB449" s="115"/>
      <c r="CC449" s="116">
        <f t="shared" ref="CC449" si="1778">(CB449*$E449*$F449*$G449*$L449)</f>
        <v>0</v>
      </c>
      <c r="CD449" s="115"/>
      <c r="CE449" s="116">
        <f t="shared" ref="CE449" si="1779">(CD449*$E449*$F449*$G449*$M449)</f>
        <v>0</v>
      </c>
      <c r="CF449" s="115"/>
      <c r="CG449" s="116">
        <f t="shared" si="1761"/>
        <v>0</v>
      </c>
      <c r="CH449" s="115"/>
      <c r="CI449" s="116">
        <f t="shared" ref="CI449" si="1780">(CH449*$E449*$F449*$G449*$L449)</f>
        <v>0</v>
      </c>
      <c r="CJ449" s="115"/>
      <c r="CK449" s="116">
        <f t="shared" ref="CK449" si="1781">(CJ449*$E449*$F449*$G449*$L449)</f>
        <v>0</v>
      </c>
      <c r="CL449" s="115"/>
      <c r="CM449" s="116">
        <f>(CL449*$E449*$F449*$G449*$L449)</f>
        <v>0</v>
      </c>
      <c r="CN449" s="115"/>
      <c r="CO449" s="116">
        <f t="shared" ref="CO449" si="1782">(CN449*$E449*$F449*$G449*$L449)</f>
        <v>0</v>
      </c>
      <c r="CP449" s="115"/>
      <c r="CQ449" s="116">
        <f t="shared" ref="CQ449" si="1783">(CP449*$E449*$F449*$G449*$L449)</f>
        <v>0</v>
      </c>
      <c r="CR449" s="115"/>
      <c r="CS449" s="116">
        <f t="shared" ref="CS449" si="1784">(CR449*$E449*$F449*$G449*$M449)</f>
        <v>0</v>
      </c>
      <c r="CT449" s="115"/>
      <c r="CU449" s="116">
        <f>(CT449*$E449*$F449*$G449*$M449)</f>
        <v>0</v>
      </c>
      <c r="CV449" s="115"/>
      <c r="CW449" s="116">
        <f t="shared" ref="CW449" si="1785">(CV449*$E449*$F449*$G449*$M449)</f>
        <v>0</v>
      </c>
      <c r="CX449" s="123">
        <v>0</v>
      </c>
      <c r="CY449" s="115">
        <f t="shared" ref="CY449" si="1786">(CX449*$E449*$F449*$G449*$M449)</f>
        <v>0</v>
      </c>
      <c r="CZ449" s="115"/>
      <c r="DA449" s="124">
        <f t="shared" si="1762"/>
        <v>0</v>
      </c>
      <c r="DB449" s="115">
        <v>0</v>
      </c>
      <c r="DC449" s="116"/>
      <c r="DD449" s="125"/>
      <c r="DE449" s="115"/>
      <c r="DF449" s="115"/>
      <c r="DG449" s="116"/>
      <c r="DH449" s="115"/>
      <c r="DI449" s="116"/>
      <c r="DJ449" s="115"/>
      <c r="DK449" s="124"/>
      <c r="DL449" s="124"/>
      <c r="DM449" s="124"/>
      <c r="DN449" s="116">
        <f t="shared" si="1763"/>
        <v>2</v>
      </c>
      <c r="DO449" s="116">
        <f t="shared" si="1763"/>
        <v>584108.55999999994</v>
      </c>
    </row>
    <row r="450" spans="1:119" s="37" customFormat="1" ht="60" customHeight="1" x14ac:dyDescent="0.25">
      <c r="A450" s="89"/>
      <c r="B450" s="109">
        <v>383</v>
      </c>
      <c r="C450" s="110" t="s">
        <v>979</v>
      </c>
      <c r="D450" s="152" t="s">
        <v>980</v>
      </c>
      <c r="E450" s="93">
        <v>24257</v>
      </c>
      <c r="F450" s="112">
        <v>1.24</v>
      </c>
      <c r="G450" s="131">
        <v>1</v>
      </c>
      <c r="H450" s="101"/>
      <c r="I450" s="101"/>
      <c r="J450" s="101"/>
      <c r="K450" s="65"/>
      <c r="L450" s="113">
        <v>1.4</v>
      </c>
      <c r="M450" s="113">
        <v>1.68</v>
      </c>
      <c r="N450" s="113">
        <v>2.23</v>
      </c>
      <c r="O450" s="114">
        <v>2.57</v>
      </c>
      <c r="P450" s="115">
        <v>5</v>
      </c>
      <c r="Q450" s="116">
        <f t="shared" si="1756"/>
        <v>231605.83600000001</v>
      </c>
      <c r="R450" s="115"/>
      <c r="S450" s="115">
        <f t="shared" ref="S450:S468" si="1787">(R450*$E450*$F450*$G450*$L450*$S$13)</f>
        <v>0</v>
      </c>
      <c r="T450" s="115"/>
      <c r="U450" s="116">
        <f>(T450*$E450*$F450*$G450*$L450*$U$13)</f>
        <v>0</v>
      </c>
      <c r="V450" s="115"/>
      <c r="W450" s="116">
        <f t="shared" ref="W450:W468" si="1788">(V450*$E450*$F450*$G450*$L450*$W$13)</f>
        <v>0</v>
      </c>
      <c r="X450" s="115"/>
      <c r="Y450" s="116">
        <f t="shared" ref="Y450:Y468" si="1789">(X450*$E450*$F450*$G450*$L450*$Y$13)</f>
        <v>0</v>
      </c>
      <c r="Z450" s="116"/>
      <c r="AA450" s="116"/>
      <c r="AB450" s="115"/>
      <c r="AC450" s="116">
        <f>(AB450*$E450*$F450*$G450*$L450*$AC$13)</f>
        <v>0</v>
      </c>
      <c r="AD450" s="115"/>
      <c r="AE450" s="116"/>
      <c r="AF450" s="115"/>
      <c r="AG450" s="116">
        <f>(AF450*$E450*$F450*$G450*$L450*$AG$13)</f>
        <v>0</v>
      </c>
      <c r="AH450" s="115"/>
      <c r="AI450" s="116"/>
      <c r="AJ450" s="117"/>
      <c r="AK450" s="116">
        <f>(AJ450*$E450*$F450*$G450*$L450*$AK$13)</f>
        <v>0</v>
      </c>
      <c r="AL450" s="115"/>
      <c r="AM450" s="116">
        <f>(AL450*$E450*$F450*$G450*$L450*$AM$13)</f>
        <v>0</v>
      </c>
      <c r="AN450" s="115"/>
      <c r="AO450" s="115">
        <f t="shared" ref="AO450:AO463" si="1790">(AN450*$E450*$F450*$G450*$L450*$AO$13)</f>
        <v>0</v>
      </c>
      <c r="AP450" s="115"/>
      <c r="AQ450" s="116">
        <f t="shared" ref="AQ450:AQ463" si="1791">(AP450*$E450*$F450*$G450*$M450*$AQ$13)</f>
        <v>0</v>
      </c>
      <c r="AR450" s="123"/>
      <c r="AS450" s="116">
        <f t="shared" ref="AS450:AS468" si="1792">(AR450*$E450*$F450*$G450*$M450*$AS$13)</f>
        <v>0</v>
      </c>
      <c r="AT450" s="115"/>
      <c r="AU450" s="122">
        <f>(AT450*$E450*$F450*$G450*$M450*$AU$13)</f>
        <v>0</v>
      </c>
      <c r="AV450" s="115"/>
      <c r="AW450" s="116">
        <f t="shared" si="1757"/>
        <v>0</v>
      </c>
      <c r="AX450" s="115"/>
      <c r="AY450" s="115">
        <f t="shared" si="1758"/>
        <v>0</v>
      </c>
      <c r="AZ450" s="115">
        <v>160</v>
      </c>
      <c r="BA450" s="116">
        <f t="shared" si="1759"/>
        <v>6063861.8879999993</v>
      </c>
      <c r="BB450" s="115"/>
      <c r="BC450" s="116">
        <f>(BB450*$E450*$F450*$G450*$L450*$BC$13)</f>
        <v>0</v>
      </c>
      <c r="BD450" s="115"/>
      <c r="BE450" s="116">
        <f t="shared" si="1760"/>
        <v>0</v>
      </c>
      <c r="BF450" s="115"/>
      <c r="BG450" s="116">
        <f>(BF450*$E450*$F450*$G450*$L450*$BG$13)</f>
        <v>0</v>
      </c>
      <c r="BH450" s="115"/>
      <c r="BI450" s="116">
        <f>(BH450*$E450*$F450*$G450*$L450*$BI$13)</f>
        <v>0</v>
      </c>
      <c r="BJ450" s="115"/>
      <c r="BK450" s="116">
        <f>(BJ450*$E450*$F450*$G450*$M450*$BK$13)</f>
        <v>0</v>
      </c>
      <c r="BL450" s="115"/>
      <c r="BM450" s="116">
        <f>(BL450*$E450*$F450*$G450*$M450*$BM$13)</f>
        <v>0</v>
      </c>
      <c r="BN450" s="115"/>
      <c r="BO450" s="116">
        <f>(BN450*$E450*$F450*$G450*$M450*$BO$13)</f>
        <v>0</v>
      </c>
      <c r="BP450" s="115"/>
      <c r="BQ450" s="116">
        <f>(BP450*$E450*$F450*$G450*$M450*$BQ$13)</f>
        <v>0</v>
      </c>
      <c r="BR450" s="115"/>
      <c r="BS450" s="116">
        <f t="shared" ref="BS450:BS463" si="1793">(BR450*$E450*$F450*$G450*$M450*$BS$13)</f>
        <v>0</v>
      </c>
      <c r="BT450" s="115"/>
      <c r="BU450" s="116">
        <f>(BT450*$E450*$F450*$G450*$M450*$BU$13)</f>
        <v>0</v>
      </c>
      <c r="BV450" s="115"/>
      <c r="BW450" s="124">
        <f>(BV450*$E450*$F450*$G450*$M450*$BW$13)</f>
        <v>0</v>
      </c>
      <c r="BX450" s="115"/>
      <c r="BY450" s="116">
        <f>(BX450*$E450*$F450*$G450*$L450*$BY$13)</f>
        <v>0</v>
      </c>
      <c r="BZ450" s="115"/>
      <c r="CA450" s="116">
        <f>(BZ450*$E450*$F450*$G450*$L450*$CA$13)</f>
        <v>0</v>
      </c>
      <c r="CB450" s="115"/>
      <c r="CC450" s="116">
        <f>(CB450*$E450*$F450*$G450*$L450*$CC$13)</f>
        <v>0</v>
      </c>
      <c r="CD450" s="115"/>
      <c r="CE450" s="116">
        <f>(CD450*$E450*$F450*$G450*$M450*$CE$13)</f>
        <v>0</v>
      </c>
      <c r="CF450" s="115"/>
      <c r="CG450" s="116">
        <f t="shared" si="1761"/>
        <v>0</v>
      </c>
      <c r="CH450" s="115"/>
      <c r="CI450" s="116">
        <f>(CH450*$E450*$F450*$G450*$L450*$CI$13)</f>
        <v>0</v>
      </c>
      <c r="CJ450" s="115"/>
      <c r="CK450" s="116">
        <f>(CJ450*$E450*$F450*$G450*$L450*$CK$13)</f>
        <v>0</v>
      </c>
      <c r="CL450" s="115"/>
      <c r="CM450" s="116">
        <f>(CL450*$E450*$F450*$G450*$L450*$CM$13)</f>
        <v>0</v>
      </c>
      <c r="CN450" s="115"/>
      <c r="CO450" s="116">
        <f>(CN450*$E450*$F450*$G450*$L450*$CO$13)</f>
        <v>0</v>
      </c>
      <c r="CP450" s="115"/>
      <c r="CQ450" s="116">
        <f>(CP450*$E450*$F450*$G450*$L450*$CQ$13)</f>
        <v>0</v>
      </c>
      <c r="CR450" s="115"/>
      <c r="CS450" s="116">
        <f>(CR450*$E450*$F450*$G450*$M450*$CS$13)</f>
        <v>0</v>
      </c>
      <c r="CT450" s="115"/>
      <c r="CU450" s="116">
        <f>(CT450*$E450*$F450*$G450*$M450*$CU$13)</f>
        <v>0</v>
      </c>
      <c r="CV450" s="115"/>
      <c r="CW450" s="116">
        <f>(CV450*$E450*$F450*$G450*$M450*$CW$13)</f>
        <v>0</v>
      </c>
      <c r="CX450" s="123"/>
      <c r="CY450" s="115">
        <f>(CX450*$E450*$F450*$G450*$M450*$CY$13)</f>
        <v>0</v>
      </c>
      <c r="CZ450" s="115"/>
      <c r="DA450" s="124">
        <f t="shared" si="1762"/>
        <v>0</v>
      </c>
      <c r="DB450" s="115">
        <v>0</v>
      </c>
      <c r="DC450" s="116">
        <f t="shared" ref="DC450:DC457" si="1794">(DB450*$E450*$F450*$G450*$M450*$DC$13)</f>
        <v>0</v>
      </c>
      <c r="DD450" s="125"/>
      <c r="DE450" s="115">
        <f>(DD450*$E450*$F450*$G450*$M450*$DE$13)</f>
        <v>0</v>
      </c>
      <c r="DF450" s="115"/>
      <c r="DG450" s="116">
        <f>(DF450*$E450*$F450*$G450*$M450*$DG$13)</f>
        <v>0</v>
      </c>
      <c r="DH450" s="115"/>
      <c r="DI450" s="116">
        <f>(DH450*$E450*$F450*$G450*$N450*$DI$13)</f>
        <v>0</v>
      </c>
      <c r="DJ450" s="115"/>
      <c r="DK450" s="124">
        <f>(DJ450*$E450*$F450*$G450*$O450*$DK$13)</f>
        <v>0</v>
      </c>
      <c r="DL450" s="124"/>
      <c r="DM450" s="124"/>
      <c r="DN450" s="116">
        <f t="shared" si="1763"/>
        <v>165</v>
      </c>
      <c r="DO450" s="116">
        <f t="shared" si="1763"/>
        <v>6295467.7239999995</v>
      </c>
    </row>
    <row r="451" spans="1:119" s="37" customFormat="1" ht="60" customHeight="1" x14ac:dyDescent="0.25">
      <c r="A451" s="89"/>
      <c r="B451" s="109">
        <v>384</v>
      </c>
      <c r="C451" s="110" t="s">
        <v>981</v>
      </c>
      <c r="D451" s="152" t="s">
        <v>982</v>
      </c>
      <c r="E451" s="93">
        <v>24257</v>
      </c>
      <c r="F451" s="112">
        <v>1.67</v>
      </c>
      <c r="G451" s="131">
        <v>1</v>
      </c>
      <c r="H451" s="101"/>
      <c r="I451" s="101"/>
      <c r="J451" s="101"/>
      <c r="K451" s="65"/>
      <c r="L451" s="113">
        <v>1.4</v>
      </c>
      <c r="M451" s="113">
        <v>1.68</v>
      </c>
      <c r="N451" s="113">
        <v>2.23</v>
      </c>
      <c r="O451" s="114">
        <v>2.57</v>
      </c>
      <c r="P451" s="115">
        <v>0</v>
      </c>
      <c r="Q451" s="116">
        <f t="shared" si="1756"/>
        <v>0</v>
      </c>
      <c r="R451" s="115"/>
      <c r="S451" s="115">
        <f t="shared" si="1787"/>
        <v>0</v>
      </c>
      <c r="T451" s="115"/>
      <c r="U451" s="116">
        <f>(T451*$E451*$F451*$G451*$L451*$U$13)</f>
        <v>0</v>
      </c>
      <c r="V451" s="115"/>
      <c r="W451" s="116">
        <f t="shared" si="1788"/>
        <v>0</v>
      </c>
      <c r="X451" s="115"/>
      <c r="Y451" s="116">
        <f t="shared" si="1789"/>
        <v>0</v>
      </c>
      <c r="Z451" s="116"/>
      <c r="AA451" s="116"/>
      <c r="AB451" s="115"/>
      <c r="AC451" s="116">
        <f>(AB451*$E451*$F451*$G451*$L451*$AC$13)</f>
        <v>0</v>
      </c>
      <c r="AD451" s="115"/>
      <c r="AE451" s="116"/>
      <c r="AF451" s="115"/>
      <c r="AG451" s="116">
        <f>(AF451*$E451*$F451*$G451*$L451*$AG$13)</f>
        <v>0</v>
      </c>
      <c r="AH451" s="115"/>
      <c r="AI451" s="116"/>
      <c r="AJ451" s="117"/>
      <c r="AK451" s="116">
        <f>(AJ451*$E451*$F451*$G451*$L451*$AK$13)</f>
        <v>0</v>
      </c>
      <c r="AL451" s="115"/>
      <c r="AM451" s="116">
        <f>(AL451*$E451*$F451*$G451*$L451*$AM$13)</f>
        <v>0</v>
      </c>
      <c r="AN451" s="115"/>
      <c r="AO451" s="115">
        <f t="shared" si="1790"/>
        <v>0</v>
      </c>
      <c r="AP451" s="115"/>
      <c r="AQ451" s="116">
        <f t="shared" si="1791"/>
        <v>0</v>
      </c>
      <c r="AR451" s="123"/>
      <c r="AS451" s="116">
        <f t="shared" si="1792"/>
        <v>0</v>
      </c>
      <c r="AT451" s="115"/>
      <c r="AU451" s="122">
        <f>(AT451*$E451*$F451*$G451*$M451*$AU$13)</f>
        <v>0</v>
      </c>
      <c r="AV451" s="115"/>
      <c r="AW451" s="116">
        <f t="shared" si="1757"/>
        <v>0</v>
      </c>
      <c r="AX451" s="115"/>
      <c r="AY451" s="115">
        <f t="shared" si="1758"/>
        <v>0</v>
      </c>
      <c r="AZ451" s="115">
        <v>80</v>
      </c>
      <c r="BA451" s="116">
        <f t="shared" si="1759"/>
        <v>4083326.3519999995</v>
      </c>
      <c r="BB451" s="115"/>
      <c r="BC451" s="116">
        <f>(BB451*$E451*$F451*$G451*$L451*$BC$13)</f>
        <v>0</v>
      </c>
      <c r="BD451" s="115"/>
      <c r="BE451" s="116">
        <f t="shared" si="1760"/>
        <v>0</v>
      </c>
      <c r="BF451" s="115"/>
      <c r="BG451" s="116">
        <f>(BF451*$E451*$F451*$G451*$L451*$BG$13)</f>
        <v>0</v>
      </c>
      <c r="BH451" s="115"/>
      <c r="BI451" s="116">
        <f>(BH451*$E451*$F451*$G451*$L451*$BI$13)</f>
        <v>0</v>
      </c>
      <c r="BJ451" s="115"/>
      <c r="BK451" s="116">
        <f>(BJ451*$E451*$F451*$G451*$M451*$BK$13)</f>
        <v>0</v>
      </c>
      <c r="BL451" s="115"/>
      <c r="BM451" s="116">
        <f>(BL451*$E451*$F451*$G451*$M451*$BM$13)</f>
        <v>0</v>
      </c>
      <c r="BN451" s="115"/>
      <c r="BO451" s="116">
        <f>(BN451*$E451*$F451*$G451*$M451*$BO$13)</f>
        <v>0</v>
      </c>
      <c r="BP451" s="115"/>
      <c r="BQ451" s="116">
        <f>(BP451*$E451*$F451*$G451*$M451*$BQ$13)</f>
        <v>0</v>
      </c>
      <c r="BR451" s="115"/>
      <c r="BS451" s="116">
        <f t="shared" si="1793"/>
        <v>0</v>
      </c>
      <c r="BT451" s="115"/>
      <c r="BU451" s="116">
        <f>(BT451*$E451*$F451*$G451*$M451*$BU$13)</f>
        <v>0</v>
      </c>
      <c r="BV451" s="115"/>
      <c r="BW451" s="124">
        <f>(BV451*$E451*$F451*$G451*$M451*$BW$13)</f>
        <v>0</v>
      </c>
      <c r="BX451" s="115"/>
      <c r="BY451" s="116">
        <f>(BX451*$E451*$F451*$G451*$L451*$BY$13)</f>
        <v>0</v>
      </c>
      <c r="BZ451" s="115"/>
      <c r="CA451" s="116">
        <f>(BZ451*$E451*$F451*$G451*$L451*$CA$13)</f>
        <v>0</v>
      </c>
      <c r="CB451" s="115"/>
      <c r="CC451" s="116">
        <f>(CB451*$E451*$F451*$G451*$L451*$CC$13)</f>
        <v>0</v>
      </c>
      <c r="CD451" s="115"/>
      <c r="CE451" s="116">
        <f>(CD451*$E451*$F451*$G451*$M451*$CE$13)</f>
        <v>0</v>
      </c>
      <c r="CF451" s="115"/>
      <c r="CG451" s="116">
        <f t="shared" si="1761"/>
        <v>0</v>
      </c>
      <c r="CH451" s="115"/>
      <c r="CI451" s="116">
        <f>(CH451*$E451*$F451*$G451*$L451*$CI$13)</f>
        <v>0</v>
      </c>
      <c r="CJ451" s="115"/>
      <c r="CK451" s="116">
        <f>(CJ451*$E451*$F451*$G451*$L451*$CK$13)</f>
        <v>0</v>
      </c>
      <c r="CL451" s="115"/>
      <c r="CM451" s="116">
        <f>(CL451*$E451*$F451*$G451*$L451*$CM$13)</f>
        <v>0</v>
      </c>
      <c r="CN451" s="115"/>
      <c r="CO451" s="116">
        <f>(CN451*$E451*$F451*$G451*$L451*$CO$13)</f>
        <v>0</v>
      </c>
      <c r="CP451" s="115"/>
      <c r="CQ451" s="116">
        <f>(CP451*$E451*$F451*$G451*$L451*$CQ$13)</f>
        <v>0</v>
      </c>
      <c r="CR451" s="115"/>
      <c r="CS451" s="116">
        <f>(CR451*$E451*$F451*$G451*$M451*$CS$13)</f>
        <v>0</v>
      </c>
      <c r="CT451" s="115"/>
      <c r="CU451" s="116">
        <f>(CT451*$E451*$F451*$G451*$M451*$CU$13)</f>
        <v>0</v>
      </c>
      <c r="CV451" s="115"/>
      <c r="CW451" s="116">
        <f>(CV451*$E451*$F451*$G451*$M451*$CW$13)</f>
        <v>0</v>
      </c>
      <c r="CX451" s="123"/>
      <c r="CY451" s="115">
        <f>(CX451*$E451*$F451*$G451*$M451*$CY$13)</f>
        <v>0</v>
      </c>
      <c r="CZ451" s="115"/>
      <c r="DA451" s="124">
        <f t="shared" si="1762"/>
        <v>0</v>
      </c>
      <c r="DB451" s="115">
        <v>0</v>
      </c>
      <c r="DC451" s="116">
        <f t="shared" si="1794"/>
        <v>0</v>
      </c>
      <c r="DD451" s="125"/>
      <c r="DE451" s="115">
        <f>(DD451*$E451*$F451*$G451*$M451*$DE$13)</f>
        <v>0</v>
      </c>
      <c r="DF451" s="115"/>
      <c r="DG451" s="116">
        <f>(DF451*$E451*$F451*$G451*$M451*$DG$13)</f>
        <v>0</v>
      </c>
      <c r="DH451" s="115"/>
      <c r="DI451" s="116">
        <f>(DH451*$E451*$F451*$G451*$N451*$DI$13)</f>
        <v>0</v>
      </c>
      <c r="DJ451" s="115"/>
      <c r="DK451" s="124">
        <f>(DJ451*$E451*$F451*$G451*$O451*$DK$13)</f>
        <v>0</v>
      </c>
      <c r="DL451" s="124"/>
      <c r="DM451" s="124"/>
      <c r="DN451" s="116">
        <f t="shared" si="1763"/>
        <v>80</v>
      </c>
      <c r="DO451" s="116">
        <f t="shared" si="1763"/>
        <v>4083326.3519999995</v>
      </c>
    </row>
    <row r="452" spans="1:119" s="37" customFormat="1" ht="60" customHeight="1" x14ac:dyDescent="0.25">
      <c r="A452" s="89"/>
      <c r="B452" s="109">
        <v>385</v>
      </c>
      <c r="C452" s="110" t="s">
        <v>983</v>
      </c>
      <c r="D452" s="152" t="s">
        <v>984</v>
      </c>
      <c r="E452" s="93">
        <v>24257</v>
      </c>
      <c r="F452" s="112">
        <v>3.03</v>
      </c>
      <c r="G452" s="131">
        <v>1</v>
      </c>
      <c r="H452" s="101"/>
      <c r="I452" s="101"/>
      <c r="J452" s="101"/>
      <c r="K452" s="65"/>
      <c r="L452" s="113">
        <v>1.4</v>
      </c>
      <c r="M452" s="113">
        <v>1.68</v>
      </c>
      <c r="N452" s="113">
        <v>2.23</v>
      </c>
      <c r="O452" s="114">
        <v>2.57</v>
      </c>
      <c r="P452" s="115">
        <v>0</v>
      </c>
      <c r="Q452" s="116">
        <f t="shared" si="1756"/>
        <v>0</v>
      </c>
      <c r="R452" s="115"/>
      <c r="S452" s="115">
        <f t="shared" si="1787"/>
        <v>0</v>
      </c>
      <c r="T452" s="115"/>
      <c r="U452" s="116">
        <f>(T452*$E452*$F452*$G452*$L452*$U$13)</f>
        <v>0</v>
      </c>
      <c r="V452" s="115"/>
      <c r="W452" s="116">
        <f t="shared" si="1788"/>
        <v>0</v>
      </c>
      <c r="X452" s="115"/>
      <c r="Y452" s="116">
        <f t="shared" si="1789"/>
        <v>0</v>
      </c>
      <c r="Z452" s="116"/>
      <c r="AA452" s="116"/>
      <c r="AB452" s="115"/>
      <c r="AC452" s="116">
        <f>(AB452*$E452*$F452*$G452*$L452*$AC$13)</f>
        <v>0</v>
      </c>
      <c r="AD452" s="115"/>
      <c r="AE452" s="116"/>
      <c r="AF452" s="115"/>
      <c r="AG452" s="116">
        <f>(AF452*$E452*$F452*$G452*$L452*$AG$13)</f>
        <v>0</v>
      </c>
      <c r="AH452" s="115"/>
      <c r="AI452" s="116"/>
      <c r="AJ452" s="117"/>
      <c r="AK452" s="116">
        <f>(AJ452*$E452*$F452*$G452*$L452*$AK$13)</f>
        <v>0</v>
      </c>
      <c r="AL452" s="115"/>
      <c r="AM452" s="116">
        <f>(AL452*$E452*$F452*$G452*$L452*$AM$13)</f>
        <v>0</v>
      </c>
      <c r="AN452" s="115"/>
      <c r="AO452" s="115">
        <f t="shared" si="1790"/>
        <v>0</v>
      </c>
      <c r="AP452" s="115"/>
      <c r="AQ452" s="116">
        <f t="shared" si="1791"/>
        <v>0</v>
      </c>
      <c r="AR452" s="123">
        <v>0</v>
      </c>
      <c r="AS452" s="116">
        <f t="shared" si="1792"/>
        <v>0</v>
      </c>
      <c r="AT452" s="115"/>
      <c r="AU452" s="122">
        <f>(AT452*$E452*$F452*$G452*$M452*$AU$13)</f>
        <v>0</v>
      </c>
      <c r="AV452" s="115"/>
      <c r="AW452" s="116">
        <f t="shared" si="1757"/>
        <v>0</v>
      </c>
      <c r="AX452" s="115"/>
      <c r="AY452" s="115">
        <f t="shared" si="1758"/>
        <v>0</v>
      </c>
      <c r="AZ452" s="115">
        <v>10</v>
      </c>
      <c r="BA452" s="116">
        <f t="shared" si="1759"/>
        <v>926083.74599999993</v>
      </c>
      <c r="BB452" s="115"/>
      <c r="BC452" s="116">
        <f>(BB452*$E452*$F452*$G452*$L452*$BC$13)</f>
        <v>0</v>
      </c>
      <c r="BD452" s="115"/>
      <c r="BE452" s="116">
        <f t="shared" si="1760"/>
        <v>0</v>
      </c>
      <c r="BF452" s="115"/>
      <c r="BG452" s="116">
        <f>(BF452*$E452*$F452*$G452*$L452*$BG$13)</f>
        <v>0</v>
      </c>
      <c r="BH452" s="115"/>
      <c r="BI452" s="116">
        <f>(BH452*$E452*$F452*$G452*$L452*$BI$13)</f>
        <v>0</v>
      </c>
      <c r="BJ452" s="115"/>
      <c r="BK452" s="116">
        <f>(BJ452*$E452*$F452*$G452*$M452*$BK$13)</f>
        <v>0</v>
      </c>
      <c r="BL452" s="115"/>
      <c r="BM452" s="116">
        <f>(BL452*$E452*$F452*$G452*$M452*$BM$13)</f>
        <v>0</v>
      </c>
      <c r="BN452" s="115"/>
      <c r="BO452" s="116">
        <f>(BN452*$E452*$F452*$G452*$M452*$BO$13)</f>
        <v>0</v>
      </c>
      <c r="BP452" s="115"/>
      <c r="BQ452" s="116">
        <f>(BP452*$E452*$F452*$G452*$M452*$BQ$13)</f>
        <v>0</v>
      </c>
      <c r="BR452" s="115"/>
      <c r="BS452" s="116">
        <f t="shared" si="1793"/>
        <v>0</v>
      </c>
      <c r="BT452" s="115"/>
      <c r="BU452" s="116">
        <f>(BT452*$E452*$F452*$G452*$M452*$BU$13)</f>
        <v>0</v>
      </c>
      <c r="BV452" s="115"/>
      <c r="BW452" s="124">
        <f>(BV452*$E452*$F452*$G452*$M452*$BW$13)</f>
        <v>0</v>
      </c>
      <c r="BX452" s="115"/>
      <c r="BY452" s="116">
        <f>(BX452*$E452*$F452*$G452*$L452*$BY$13)</f>
        <v>0</v>
      </c>
      <c r="BZ452" s="115"/>
      <c r="CA452" s="116">
        <f>(BZ452*$E452*$F452*$G452*$L452*$CA$13)</f>
        <v>0</v>
      </c>
      <c r="CB452" s="115"/>
      <c r="CC452" s="116">
        <f>(CB452*$E452*$F452*$G452*$L452*$CC$13)</f>
        <v>0</v>
      </c>
      <c r="CD452" s="115"/>
      <c r="CE452" s="116">
        <f>(CD452*$E452*$F452*$G452*$M452*$CE$13)</f>
        <v>0</v>
      </c>
      <c r="CF452" s="115"/>
      <c r="CG452" s="116">
        <f t="shared" si="1761"/>
        <v>0</v>
      </c>
      <c r="CH452" s="115"/>
      <c r="CI452" s="116">
        <f>(CH452*$E452*$F452*$G452*$L452*$CI$13)</f>
        <v>0</v>
      </c>
      <c r="CJ452" s="115"/>
      <c r="CK452" s="116">
        <f>(CJ452*$E452*$F452*$G452*$L452*$CK$13)</f>
        <v>0</v>
      </c>
      <c r="CL452" s="115"/>
      <c r="CM452" s="116">
        <f>(CL452*$E452*$F452*$G452*$L452*$CM$13)</f>
        <v>0</v>
      </c>
      <c r="CN452" s="115"/>
      <c r="CO452" s="116">
        <f>(CN452*$E452*$F452*$G452*$L452*$CO$13)</f>
        <v>0</v>
      </c>
      <c r="CP452" s="115"/>
      <c r="CQ452" s="116">
        <f>(CP452*$E452*$F452*$G452*$L452*$CQ$13)</f>
        <v>0</v>
      </c>
      <c r="CR452" s="115"/>
      <c r="CS452" s="116">
        <f>(CR452*$E452*$F452*$G452*$M452*$CS$13)</f>
        <v>0</v>
      </c>
      <c r="CT452" s="115"/>
      <c r="CU452" s="116">
        <f>(CT452*$E452*$F452*$G452*$M452*$CU$13)</f>
        <v>0</v>
      </c>
      <c r="CV452" s="115"/>
      <c r="CW452" s="116">
        <f>(CV452*$E452*$F452*$G452*$M452*$CW$13)</f>
        <v>0</v>
      </c>
      <c r="CX452" s="123">
        <v>0</v>
      </c>
      <c r="CY452" s="115">
        <f>(CX452*$E452*$F452*$G452*$M452*$CY$13)</f>
        <v>0</v>
      </c>
      <c r="CZ452" s="115"/>
      <c r="DA452" s="124">
        <f t="shared" si="1762"/>
        <v>0</v>
      </c>
      <c r="DB452" s="115">
        <v>0</v>
      </c>
      <c r="DC452" s="116">
        <f t="shared" si="1794"/>
        <v>0</v>
      </c>
      <c r="DD452" s="125"/>
      <c r="DE452" s="115">
        <f>(DD452*$E452*$F452*$G452*$M452*$DE$13)</f>
        <v>0</v>
      </c>
      <c r="DF452" s="115"/>
      <c r="DG452" s="116">
        <f>(DF452*$E452*$F452*$G452*$M452*$DG$13)</f>
        <v>0</v>
      </c>
      <c r="DH452" s="115"/>
      <c r="DI452" s="116">
        <f>(DH452*$E452*$F452*$G452*$N452*$DI$13)</f>
        <v>0</v>
      </c>
      <c r="DJ452" s="115"/>
      <c r="DK452" s="124">
        <f>(DJ452*$E452*$F452*$G452*$O452*$DK$13)</f>
        <v>0</v>
      </c>
      <c r="DL452" s="124"/>
      <c r="DM452" s="124"/>
      <c r="DN452" s="116">
        <f t="shared" si="1763"/>
        <v>10</v>
      </c>
      <c r="DO452" s="116">
        <f t="shared" si="1763"/>
        <v>926083.74599999993</v>
      </c>
    </row>
    <row r="453" spans="1:119" s="37" customFormat="1" ht="30" customHeight="1" x14ac:dyDescent="0.25">
      <c r="A453" s="89"/>
      <c r="B453" s="109">
        <v>386</v>
      </c>
      <c r="C453" s="110" t="s">
        <v>985</v>
      </c>
      <c r="D453" s="152" t="s">
        <v>986</v>
      </c>
      <c r="E453" s="93">
        <v>24257</v>
      </c>
      <c r="F453" s="112">
        <v>1.02</v>
      </c>
      <c r="G453" s="131">
        <v>1</v>
      </c>
      <c r="H453" s="101"/>
      <c r="I453" s="101"/>
      <c r="J453" s="101"/>
      <c r="K453" s="65"/>
      <c r="L453" s="113">
        <v>1.4</v>
      </c>
      <c r="M453" s="113">
        <v>1.68</v>
      </c>
      <c r="N453" s="113">
        <v>2.23</v>
      </c>
      <c r="O453" s="114">
        <v>2.57</v>
      </c>
      <c r="P453" s="115">
        <v>0</v>
      </c>
      <c r="Q453" s="116">
        <f t="shared" si="1756"/>
        <v>0</v>
      </c>
      <c r="R453" s="115"/>
      <c r="S453" s="115">
        <f t="shared" si="1787"/>
        <v>0</v>
      </c>
      <c r="T453" s="115"/>
      <c r="U453" s="116">
        <f>(T453*$E453*$F453*$G453*$L453*$U$13)</f>
        <v>0</v>
      </c>
      <c r="V453" s="115"/>
      <c r="W453" s="116">
        <f t="shared" si="1788"/>
        <v>0</v>
      </c>
      <c r="X453" s="115"/>
      <c r="Y453" s="116">
        <f t="shared" si="1789"/>
        <v>0</v>
      </c>
      <c r="Z453" s="116"/>
      <c r="AA453" s="116"/>
      <c r="AB453" s="115"/>
      <c r="AC453" s="116">
        <f>(AB453*$E453*$F453*$G453*$L453*$AC$13)</f>
        <v>0</v>
      </c>
      <c r="AD453" s="115"/>
      <c r="AE453" s="116"/>
      <c r="AF453" s="115"/>
      <c r="AG453" s="116">
        <f>(AF453*$E453*$F453*$G453*$L453*$AG$13)</f>
        <v>0</v>
      </c>
      <c r="AH453" s="115"/>
      <c r="AI453" s="116"/>
      <c r="AJ453" s="117"/>
      <c r="AK453" s="116">
        <f>(AJ453*$E453*$F453*$G453*$L453*$AK$13)</f>
        <v>0</v>
      </c>
      <c r="AL453" s="115"/>
      <c r="AM453" s="116">
        <f>(AL453*$E453*$F453*$G453*$L453*$AM$13)</f>
        <v>0</v>
      </c>
      <c r="AN453" s="115"/>
      <c r="AO453" s="115">
        <f t="shared" si="1790"/>
        <v>0</v>
      </c>
      <c r="AP453" s="115"/>
      <c r="AQ453" s="116">
        <f t="shared" si="1791"/>
        <v>0</v>
      </c>
      <c r="AR453" s="123"/>
      <c r="AS453" s="116">
        <f t="shared" si="1792"/>
        <v>0</v>
      </c>
      <c r="AT453" s="115"/>
      <c r="AU453" s="122">
        <f>(AT453*$E453*$F453*$G453*$M453*$AU$13)</f>
        <v>0</v>
      </c>
      <c r="AV453" s="115"/>
      <c r="AW453" s="116">
        <f t="shared" si="1757"/>
        <v>0</v>
      </c>
      <c r="AX453" s="115"/>
      <c r="AY453" s="115">
        <f t="shared" si="1758"/>
        <v>0</v>
      </c>
      <c r="AZ453" s="115">
        <v>5</v>
      </c>
      <c r="BA453" s="116">
        <f t="shared" si="1759"/>
        <v>155875.48199999999</v>
      </c>
      <c r="BB453" s="115"/>
      <c r="BC453" s="116">
        <f>(BB453*$E453*$F453*$G453*$L453*$BC$13)</f>
        <v>0</v>
      </c>
      <c r="BD453" s="115"/>
      <c r="BE453" s="116">
        <f t="shared" si="1760"/>
        <v>0</v>
      </c>
      <c r="BF453" s="115"/>
      <c r="BG453" s="116">
        <f>(BF453*$E453*$F453*$G453*$L453*$BG$13)</f>
        <v>0</v>
      </c>
      <c r="BH453" s="115"/>
      <c r="BI453" s="116">
        <f>(BH453*$E453*$F453*$G453*$L453*$BI$13)</f>
        <v>0</v>
      </c>
      <c r="BJ453" s="115"/>
      <c r="BK453" s="116">
        <f>(BJ453*$E453*$F453*$G453*$M453*$BK$13)</f>
        <v>0</v>
      </c>
      <c r="BL453" s="115"/>
      <c r="BM453" s="116">
        <f>(BL453*$E453*$F453*$G453*$M453*$BM$13)</f>
        <v>0</v>
      </c>
      <c r="BN453" s="115"/>
      <c r="BO453" s="116">
        <f>(BN453*$E453*$F453*$G453*$M453*$BO$13)</f>
        <v>0</v>
      </c>
      <c r="BP453" s="115"/>
      <c r="BQ453" s="116">
        <f>(BP453*$E453*$F453*$G453*$M453*$BQ$13)</f>
        <v>0</v>
      </c>
      <c r="BR453" s="115"/>
      <c r="BS453" s="116">
        <f t="shared" si="1793"/>
        <v>0</v>
      </c>
      <c r="BT453" s="115"/>
      <c r="BU453" s="116">
        <f>(BT453*$E453*$F453*$G453*$M453*$BU$13)</f>
        <v>0</v>
      </c>
      <c r="BV453" s="115"/>
      <c r="BW453" s="124">
        <f>(BV453*$E453*$F453*$G453*$M453*$BW$13)</f>
        <v>0</v>
      </c>
      <c r="BX453" s="115"/>
      <c r="BY453" s="116">
        <f>(BX453*$E453*$F453*$G453*$L453*$BY$13)</f>
        <v>0</v>
      </c>
      <c r="BZ453" s="115"/>
      <c r="CA453" s="116">
        <f>(BZ453*$E453*$F453*$G453*$L453*$CA$13)</f>
        <v>0</v>
      </c>
      <c r="CB453" s="115"/>
      <c r="CC453" s="116">
        <f>(CB453*$E453*$F453*$G453*$L453*$CC$13)</f>
        <v>0</v>
      </c>
      <c r="CD453" s="115"/>
      <c r="CE453" s="116">
        <f>(CD453*$E453*$F453*$G453*$M453*$CE$13)</f>
        <v>0</v>
      </c>
      <c r="CF453" s="115"/>
      <c r="CG453" s="116">
        <f t="shared" si="1761"/>
        <v>0</v>
      </c>
      <c r="CH453" s="115"/>
      <c r="CI453" s="116">
        <f>(CH453*$E453*$F453*$G453*$L453*$CI$13)</f>
        <v>0</v>
      </c>
      <c r="CJ453" s="115"/>
      <c r="CK453" s="116">
        <f>(CJ453*$E453*$F453*$G453*$L453*$CK$13)</f>
        <v>0</v>
      </c>
      <c r="CL453" s="115"/>
      <c r="CM453" s="116">
        <f>(CL453*$E453*$F453*$G453*$L453*$CM$13)</f>
        <v>0</v>
      </c>
      <c r="CN453" s="115"/>
      <c r="CO453" s="116">
        <f>(CN453*$E453*$F453*$G453*$L453*$CO$13)</f>
        <v>0</v>
      </c>
      <c r="CP453" s="115"/>
      <c r="CQ453" s="116">
        <f>(CP453*$E453*$F453*$G453*$L453*$CQ$13)</f>
        <v>0</v>
      </c>
      <c r="CR453" s="115"/>
      <c r="CS453" s="116">
        <f>(CR453*$E453*$F453*$G453*$M453*$CS$13)</f>
        <v>0</v>
      </c>
      <c r="CT453" s="115"/>
      <c r="CU453" s="116">
        <f>(CT453*$E453*$F453*$G453*$M453*$CU$13)</f>
        <v>0</v>
      </c>
      <c r="CV453" s="115"/>
      <c r="CW453" s="116">
        <f>(CV453*$E453*$F453*$G453*$M453*$CW$13)</f>
        <v>0</v>
      </c>
      <c r="CX453" s="123"/>
      <c r="CY453" s="115">
        <f>(CX453*$E453*$F453*$G453*$M453*$CY$13)</f>
        <v>0</v>
      </c>
      <c r="CZ453" s="115"/>
      <c r="DA453" s="124">
        <f t="shared" si="1762"/>
        <v>0</v>
      </c>
      <c r="DB453" s="115">
        <v>0</v>
      </c>
      <c r="DC453" s="116">
        <f t="shared" si="1794"/>
        <v>0</v>
      </c>
      <c r="DD453" s="125"/>
      <c r="DE453" s="115">
        <f>(DD453*$E453*$F453*$G453*$M453*$DE$13)</f>
        <v>0</v>
      </c>
      <c r="DF453" s="115"/>
      <c r="DG453" s="116">
        <f>(DF453*$E453*$F453*$G453*$M453*$DG$13)</f>
        <v>0</v>
      </c>
      <c r="DH453" s="115"/>
      <c r="DI453" s="116">
        <f>(DH453*$E453*$F453*$G453*$N453*$DI$13)</f>
        <v>0</v>
      </c>
      <c r="DJ453" s="115"/>
      <c r="DK453" s="124">
        <f>(DJ453*$E453*$F453*$G453*$O453*$DK$13)</f>
        <v>0</v>
      </c>
      <c r="DL453" s="124"/>
      <c r="DM453" s="124"/>
      <c r="DN453" s="116">
        <f t="shared" si="1763"/>
        <v>5</v>
      </c>
      <c r="DO453" s="116">
        <f t="shared" si="1763"/>
        <v>155875.48199999999</v>
      </c>
    </row>
    <row r="454" spans="1:119" s="37" customFormat="1" ht="30" customHeight="1" x14ac:dyDescent="0.25">
      <c r="A454" s="89"/>
      <c r="B454" s="109">
        <v>387</v>
      </c>
      <c r="C454" s="110" t="s">
        <v>987</v>
      </c>
      <c r="D454" s="152" t="s">
        <v>988</v>
      </c>
      <c r="E454" s="93">
        <v>24257</v>
      </c>
      <c r="F454" s="112">
        <v>1.38</v>
      </c>
      <c r="G454" s="131">
        <v>1</v>
      </c>
      <c r="H454" s="101"/>
      <c r="I454" s="101"/>
      <c r="J454" s="101"/>
      <c r="K454" s="65"/>
      <c r="L454" s="113">
        <v>1.4</v>
      </c>
      <c r="M454" s="113">
        <v>1.68</v>
      </c>
      <c r="N454" s="113">
        <v>2.23</v>
      </c>
      <c r="O454" s="114">
        <v>2.57</v>
      </c>
      <c r="P454" s="115">
        <v>0</v>
      </c>
      <c r="Q454" s="116">
        <f t="shared" si="1756"/>
        <v>0</v>
      </c>
      <c r="R454" s="115"/>
      <c r="S454" s="115">
        <f t="shared" si="1787"/>
        <v>0</v>
      </c>
      <c r="T454" s="115"/>
      <c r="U454" s="116">
        <f>(T454*$E454*$F454*$G454*$L454*$U$13)</f>
        <v>0</v>
      </c>
      <c r="V454" s="115"/>
      <c r="W454" s="116">
        <f t="shared" si="1788"/>
        <v>0</v>
      </c>
      <c r="X454" s="115"/>
      <c r="Y454" s="116">
        <f t="shared" si="1789"/>
        <v>0</v>
      </c>
      <c r="Z454" s="116"/>
      <c r="AA454" s="116"/>
      <c r="AB454" s="115"/>
      <c r="AC454" s="116">
        <f>(AB454*$E454*$F454*$G454*$L454*$AC$13)</f>
        <v>0</v>
      </c>
      <c r="AD454" s="115"/>
      <c r="AE454" s="116"/>
      <c r="AF454" s="115"/>
      <c r="AG454" s="116">
        <f>(AF454*$E454*$F454*$G454*$L454*$AG$13)</f>
        <v>0</v>
      </c>
      <c r="AH454" s="115"/>
      <c r="AI454" s="116"/>
      <c r="AJ454" s="117"/>
      <c r="AK454" s="116">
        <f>(AJ454*$E454*$F454*$G454*$L454*$AK$13)</f>
        <v>0</v>
      </c>
      <c r="AL454" s="115"/>
      <c r="AM454" s="116">
        <f>(AL454*$E454*$F454*$G454*$L454*$AM$13)</f>
        <v>0</v>
      </c>
      <c r="AN454" s="115"/>
      <c r="AO454" s="115">
        <f t="shared" si="1790"/>
        <v>0</v>
      </c>
      <c r="AP454" s="115"/>
      <c r="AQ454" s="116">
        <f t="shared" si="1791"/>
        <v>0</v>
      </c>
      <c r="AR454" s="123"/>
      <c r="AS454" s="116">
        <f t="shared" si="1792"/>
        <v>0</v>
      </c>
      <c r="AT454" s="115"/>
      <c r="AU454" s="122">
        <f>(AT454*$E454*$F454*$G454*$M454*$AU$13)</f>
        <v>0</v>
      </c>
      <c r="AV454" s="115"/>
      <c r="AW454" s="116">
        <f t="shared" si="1757"/>
        <v>0</v>
      </c>
      <c r="AX454" s="115"/>
      <c r="AY454" s="115">
        <f t="shared" si="1758"/>
        <v>0</v>
      </c>
      <c r="AZ454" s="115">
        <v>5</v>
      </c>
      <c r="BA454" s="116">
        <f t="shared" si="1759"/>
        <v>210890.35799999998</v>
      </c>
      <c r="BB454" s="115"/>
      <c r="BC454" s="116">
        <f>(BB454*$E454*$F454*$G454*$L454*$BC$13)</f>
        <v>0</v>
      </c>
      <c r="BD454" s="115"/>
      <c r="BE454" s="116">
        <f t="shared" si="1760"/>
        <v>0</v>
      </c>
      <c r="BF454" s="115"/>
      <c r="BG454" s="116">
        <f>(BF454*$E454*$F454*$G454*$L454*$BG$13)</f>
        <v>0</v>
      </c>
      <c r="BH454" s="115"/>
      <c r="BI454" s="116">
        <f>(BH454*$E454*$F454*$G454*$L454*$BI$13)</f>
        <v>0</v>
      </c>
      <c r="BJ454" s="115"/>
      <c r="BK454" s="116">
        <f>(BJ454*$E454*$F454*$G454*$M454*$BK$13)</f>
        <v>0</v>
      </c>
      <c r="BL454" s="115"/>
      <c r="BM454" s="116">
        <f>(BL454*$E454*$F454*$G454*$M454*$BM$13)</f>
        <v>0</v>
      </c>
      <c r="BN454" s="115"/>
      <c r="BO454" s="116">
        <f>(BN454*$E454*$F454*$G454*$M454*$BO$13)</f>
        <v>0</v>
      </c>
      <c r="BP454" s="115"/>
      <c r="BQ454" s="116">
        <f>(BP454*$E454*$F454*$G454*$M454*$BQ$13)</f>
        <v>0</v>
      </c>
      <c r="BR454" s="115"/>
      <c r="BS454" s="116">
        <f t="shared" si="1793"/>
        <v>0</v>
      </c>
      <c r="BT454" s="115"/>
      <c r="BU454" s="116">
        <f>(BT454*$E454*$F454*$G454*$M454*$BU$13)</f>
        <v>0</v>
      </c>
      <c r="BV454" s="115"/>
      <c r="BW454" s="124">
        <f>(BV454*$E454*$F454*$G454*$M454*$BW$13)</f>
        <v>0</v>
      </c>
      <c r="BX454" s="115"/>
      <c r="BY454" s="116">
        <f>(BX454*$E454*$F454*$G454*$L454*$BY$13)</f>
        <v>0</v>
      </c>
      <c r="BZ454" s="115"/>
      <c r="CA454" s="116">
        <f>(BZ454*$E454*$F454*$G454*$L454*$CA$13)</f>
        <v>0</v>
      </c>
      <c r="CB454" s="115"/>
      <c r="CC454" s="116">
        <f>(CB454*$E454*$F454*$G454*$L454*$CC$13)</f>
        <v>0</v>
      </c>
      <c r="CD454" s="115"/>
      <c r="CE454" s="116">
        <f>(CD454*$E454*$F454*$G454*$M454*$CE$13)</f>
        <v>0</v>
      </c>
      <c r="CF454" s="115"/>
      <c r="CG454" s="116">
        <f t="shared" si="1761"/>
        <v>0</v>
      </c>
      <c r="CH454" s="115"/>
      <c r="CI454" s="116">
        <f>(CH454*$E454*$F454*$G454*$L454*$CI$13)</f>
        <v>0</v>
      </c>
      <c r="CJ454" s="115"/>
      <c r="CK454" s="116">
        <f>(CJ454*$E454*$F454*$G454*$L454*$CK$13)</f>
        <v>0</v>
      </c>
      <c r="CL454" s="115"/>
      <c r="CM454" s="116">
        <f>(CL454*$E454*$F454*$G454*$L454*$CM$13)</f>
        <v>0</v>
      </c>
      <c r="CN454" s="115"/>
      <c r="CO454" s="116">
        <f>(CN454*$E454*$F454*$G454*$L454*$CO$13)</f>
        <v>0</v>
      </c>
      <c r="CP454" s="115"/>
      <c r="CQ454" s="116">
        <f>(CP454*$E454*$F454*$G454*$L454*$CQ$13)</f>
        <v>0</v>
      </c>
      <c r="CR454" s="115"/>
      <c r="CS454" s="116">
        <f>(CR454*$E454*$F454*$G454*$M454*$CS$13)</f>
        <v>0</v>
      </c>
      <c r="CT454" s="115"/>
      <c r="CU454" s="116">
        <f>(CT454*$E454*$F454*$G454*$M454*$CU$13)</f>
        <v>0</v>
      </c>
      <c r="CV454" s="115"/>
      <c r="CW454" s="116">
        <f>(CV454*$E454*$F454*$G454*$M454*$CW$13)</f>
        <v>0</v>
      </c>
      <c r="CX454" s="123"/>
      <c r="CY454" s="115">
        <f>(CX454*$E454*$F454*$G454*$M454*$CY$13)</f>
        <v>0</v>
      </c>
      <c r="CZ454" s="115"/>
      <c r="DA454" s="124">
        <f t="shared" si="1762"/>
        <v>0</v>
      </c>
      <c r="DB454" s="115">
        <v>0</v>
      </c>
      <c r="DC454" s="116">
        <f t="shared" si="1794"/>
        <v>0</v>
      </c>
      <c r="DD454" s="125"/>
      <c r="DE454" s="115">
        <f>(DD454*$E454*$F454*$G454*$M454*$DE$13)</f>
        <v>0</v>
      </c>
      <c r="DF454" s="115"/>
      <c r="DG454" s="116">
        <f>(DF454*$E454*$F454*$G454*$M454*$DG$13)</f>
        <v>0</v>
      </c>
      <c r="DH454" s="115"/>
      <c r="DI454" s="116">
        <f>(DH454*$E454*$F454*$G454*$N454*$DI$13)</f>
        <v>0</v>
      </c>
      <c r="DJ454" s="115"/>
      <c r="DK454" s="124">
        <f>(DJ454*$E454*$F454*$G454*$O454*$DK$13)</f>
        <v>0</v>
      </c>
      <c r="DL454" s="124"/>
      <c r="DM454" s="124"/>
      <c r="DN454" s="116">
        <f t="shared" si="1763"/>
        <v>5</v>
      </c>
      <c r="DO454" s="116">
        <f t="shared" si="1763"/>
        <v>210890.35799999998</v>
      </c>
    </row>
    <row r="455" spans="1:119" s="37" customFormat="1" ht="30" customHeight="1" x14ac:dyDescent="0.25">
      <c r="A455" s="89"/>
      <c r="B455" s="109">
        <v>388</v>
      </c>
      <c r="C455" s="110" t="s">
        <v>989</v>
      </c>
      <c r="D455" s="152" t="s">
        <v>990</v>
      </c>
      <c r="E455" s="93">
        <v>24257</v>
      </c>
      <c r="F455" s="131">
        <v>2</v>
      </c>
      <c r="G455" s="131">
        <v>1</v>
      </c>
      <c r="H455" s="101"/>
      <c r="I455" s="101"/>
      <c r="J455" s="101"/>
      <c r="K455" s="65"/>
      <c r="L455" s="113">
        <v>1.4</v>
      </c>
      <c r="M455" s="113">
        <v>1.68</v>
      </c>
      <c r="N455" s="113">
        <v>2.23</v>
      </c>
      <c r="O455" s="114">
        <v>2.57</v>
      </c>
      <c r="P455" s="115">
        <v>0</v>
      </c>
      <c r="Q455" s="116">
        <f t="shared" si="1756"/>
        <v>0</v>
      </c>
      <c r="R455" s="115"/>
      <c r="S455" s="115">
        <f t="shared" si="1787"/>
        <v>0</v>
      </c>
      <c r="T455" s="115"/>
      <c r="U455" s="116"/>
      <c r="V455" s="115"/>
      <c r="W455" s="116">
        <f t="shared" si="1788"/>
        <v>0</v>
      </c>
      <c r="X455" s="115"/>
      <c r="Y455" s="116">
        <f t="shared" si="1789"/>
        <v>0</v>
      </c>
      <c r="Z455" s="116"/>
      <c r="AA455" s="116"/>
      <c r="AB455" s="115"/>
      <c r="AC455" s="116"/>
      <c r="AD455" s="115"/>
      <c r="AE455" s="116"/>
      <c r="AF455" s="115"/>
      <c r="AG455" s="116"/>
      <c r="AH455" s="115"/>
      <c r="AI455" s="116"/>
      <c r="AJ455" s="117"/>
      <c r="AK455" s="116"/>
      <c r="AL455" s="115"/>
      <c r="AM455" s="116"/>
      <c r="AN455" s="115"/>
      <c r="AO455" s="115">
        <f t="shared" si="1790"/>
        <v>0</v>
      </c>
      <c r="AP455" s="115"/>
      <c r="AQ455" s="116">
        <f t="shared" si="1791"/>
        <v>0</v>
      </c>
      <c r="AR455" s="123"/>
      <c r="AS455" s="116">
        <f t="shared" si="1792"/>
        <v>0</v>
      </c>
      <c r="AT455" s="115"/>
      <c r="AU455" s="122"/>
      <c r="AV455" s="115"/>
      <c r="AW455" s="116"/>
      <c r="AX455" s="115"/>
      <c r="AY455" s="115"/>
      <c r="AZ455" s="115">
        <v>0</v>
      </c>
      <c r="BA455" s="116">
        <f t="shared" si="1759"/>
        <v>0</v>
      </c>
      <c r="BB455" s="115"/>
      <c r="BC455" s="116"/>
      <c r="BD455" s="115"/>
      <c r="BE455" s="116"/>
      <c r="BF455" s="115"/>
      <c r="BG455" s="116"/>
      <c r="BH455" s="115"/>
      <c r="BI455" s="116"/>
      <c r="BJ455" s="115"/>
      <c r="BK455" s="116"/>
      <c r="BL455" s="115"/>
      <c r="BM455" s="116"/>
      <c r="BN455" s="115"/>
      <c r="BO455" s="116"/>
      <c r="BP455" s="115"/>
      <c r="BQ455" s="116"/>
      <c r="BR455" s="115"/>
      <c r="BS455" s="116">
        <f t="shared" si="1793"/>
        <v>0</v>
      </c>
      <c r="BT455" s="115"/>
      <c r="BU455" s="116"/>
      <c r="BV455" s="115"/>
      <c r="BW455" s="124"/>
      <c r="BX455" s="115"/>
      <c r="BY455" s="116"/>
      <c r="BZ455" s="115"/>
      <c r="CA455" s="116"/>
      <c r="CB455" s="115"/>
      <c r="CC455" s="116"/>
      <c r="CD455" s="115"/>
      <c r="CE455" s="116"/>
      <c r="CF455" s="115"/>
      <c r="CG455" s="116"/>
      <c r="CH455" s="115"/>
      <c r="CI455" s="116"/>
      <c r="CJ455" s="115"/>
      <c r="CK455" s="116"/>
      <c r="CL455" s="115"/>
      <c r="CM455" s="116"/>
      <c r="CN455" s="115"/>
      <c r="CO455" s="116"/>
      <c r="CP455" s="115"/>
      <c r="CQ455" s="116"/>
      <c r="CR455" s="115"/>
      <c r="CS455" s="116"/>
      <c r="CT455" s="115"/>
      <c r="CU455" s="116"/>
      <c r="CV455" s="115"/>
      <c r="CW455" s="116"/>
      <c r="CX455" s="123"/>
      <c r="CY455" s="115"/>
      <c r="CZ455" s="115"/>
      <c r="DA455" s="124"/>
      <c r="DB455" s="115">
        <v>0</v>
      </c>
      <c r="DC455" s="116">
        <f t="shared" si="1794"/>
        <v>0</v>
      </c>
      <c r="DD455" s="125"/>
      <c r="DE455" s="115"/>
      <c r="DF455" s="115"/>
      <c r="DG455" s="116"/>
      <c r="DH455" s="115"/>
      <c r="DI455" s="116"/>
      <c r="DJ455" s="115"/>
      <c r="DK455" s="124"/>
      <c r="DL455" s="124"/>
      <c r="DM455" s="124"/>
      <c r="DN455" s="116">
        <f t="shared" si="1763"/>
        <v>0</v>
      </c>
      <c r="DO455" s="116">
        <f t="shared" si="1763"/>
        <v>0</v>
      </c>
    </row>
    <row r="456" spans="1:119" s="37" customFormat="1" ht="45" customHeight="1" x14ac:dyDescent="0.25">
      <c r="A456" s="89"/>
      <c r="B456" s="109">
        <v>389</v>
      </c>
      <c r="C456" s="110" t="s">
        <v>991</v>
      </c>
      <c r="D456" s="152" t="s">
        <v>992</v>
      </c>
      <c r="E456" s="93">
        <v>24257</v>
      </c>
      <c r="F456" s="112">
        <v>0.59</v>
      </c>
      <c r="G456" s="131">
        <v>1</v>
      </c>
      <c r="H456" s="101"/>
      <c r="I456" s="101"/>
      <c r="J456" s="101"/>
      <c r="K456" s="65"/>
      <c r="L456" s="113">
        <v>1.4</v>
      </c>
      <c r="M456" s="113">
        <v>1.68</v>
      </c>
      <c r="N456" s="113">
        <v>2.23</v>
      </c>
      <c r="O456" s="114">
        <v>2.57</v>
      </c>
      <c r="P456" s="115">
        <v>5</v>
      </c>
      <c r="Q456" s="116">
        <f t="shared" si="1756"/>
        <v>110199.55099999999</v>
      </c>
      <c r="R456" s="115"/>
      <c r="S456" s="115">
        <f t="shared" si="1787"/>
        <v>0</v>
      </c>
      <c r="T456" s="115"/>
      <c r="U456" s="116"/>
      <c r="V456" s="115"/>
      <c r="W456" s="116">
        <f t="shared" si="1788"/>
        <v>0</v>
      </c>
      <c r="X456" s="115"/>
      <c r="Y456" s="116">
        <f t="shared" si="1789"/>
        <v>0</v>
      </c>
      <c r="Z456" s="116"/>
      <c r="AA456" s="116"/>
      <c r="AB456" s="115"/>
      <c r="AC456" s="116"/>
      <c r="AD456" s="115"/>
      <c r="AE456" s="116"/>
      <c r="AF456" s="115"/>
      <c r="AG456" s="116"/>
      <c r="AH456" s="115"/>
      <c r="AI456" s="116"/>
      <c r="AJ456" s="117"/>
      <c r="AK456" s="116"/>
      <c r="AL456" s="115"/>
      <c r="AM456" s="116"/>
      <c r="AN456" s="115"/>
      <c r="AO456" s="115">
        <f t="shared" si="1790"/>
        <v>0</v>
      </c>
      <c r="AP456" s="115"/>
      <c r="AQ456" s="116">
        <f t="shared" si="1791"/>
        <v>0</v>
      </c>
      <c r="AR456" s="123"/>
      <c r="AS456" s="116">
        <f t="shared" si="1792"/>
        <v>0</v>
      </c>
      <c r="AT456" s="115"/>
      <c r="AU456" s="122"/>
      <c r="AV456" s="115"/>
      <c r="AW456" s="116"/>
      <c r="AX456" s="115"/>
      <c r="AY456" s="115"/>
      <c r="AZ456" s="115">
        <v>1300</v>
      </c>
      <c r="BA456" s="116">
        <f t="shared" si="1759"/>
        <v>23442449.939999998</v>
      </c>
      <c r="BB456" s="115"/>
      <c r="BC456" s="116"/>
      <c r="BD456" s="115"/>
      <c r="BE456" s="116"/>
      <c r="BF456" s="115"/>
      <c r="BG456" s="116"/>
      <c r="BH456" s="115"/>
      <c r="BI456" s="116"/>
      <c r="BJ456" s="115"/>
      <c r="BK456" s="116"/>
      <c r="BL456" s="115"/>
      <c r="BM456" s="116"/>
      <c r="BN456" s="115"/>
      <c r="BO456" s="116"/>
      <c r="BP456" s="115"/>
      <c r="BQ456" s="116"/>
      <c r="BR456" s="115"/>
      <c r="BS456" s="116">
        <f t="shared" si="1793"/>
        <v>0</v>
      </c>
      <c r="BT456" s="115"/>
      <c r="BU456" s="116"/>
      <c r="BV456" s="115"/>
      <c r="BW456" s="124"/>
      <c r="BX456" s="115"/>
      <c r="BY456" s="116"/>
      <c r="BZ456" s="115"/>
      <c r="CA456" s="116"/>
      <c r="CB456" s="115"/>
      <c r="CC456" s="116"/>
      <c r="CD456" s="115"/>
      <c r="CE456" s="116"/>
      <c r="CF456" s="115"/>
      <c r="CG456" s="116"/>
      <c r="CH456" s="115"/>
      <c r="CI456" s="116"/>
      <c r="CJ456" s="115"/>
      <c r="CK456" s="116"/>
      <c r="CL456" s="115"/>
      <c r="CM456" s="116"/>
      <c r="CN456" s="115"/>
      <c r="CO456" s="116"/>
      <c r="CP456" s="115"/>
      <c r="CQ456" s="116"/>
      <c r="CR456" s="115"/>
      <c r="CS456" s="116"/>
      <c r="CT456" s="115"/>
      <c r="CU456" s="116"/>
      <c r="CV456" s="115"/>
      <c r="CW456" s="116"/>
      <c r="CX456" s="123"/>
      <c r="CY456" s="115"/>
      <c r="CZ456" s="115"/>
      <c r="DA456" s="124"/>
      <c r="DB456" s="115">
        <v>0</v>
      </c>
      <c r="DC456" s="116">
        <f t="shared" si="1794"/>
        <v>0</v>
      </c>
      <c r="DD456" s="125"/>
      <c r="DE456" s="115"/>
      <c r="DF456" s="115"/>
      <c r="DG456" s="116"/>
      <c r="DH456" s="115"/>
      <c r="DI456" s="116"/>
      <c r="DJ456" s="115"/>
      <c r="DK456" s="124"/>
      <c r="DL456" s="124"/>
      <c r="DM456" s="124"/>
      <c r="DN456" s="116">
        <f t="shared" si="1763"/>
        <v>1305</v>
      </c>
      <c r="DO456" s="116">
        <f t="shared" si="1763"/>
        <v>23552649.490999997</v>
      </c>
    </row>
    <row r="457" spans="1:119" s="37" customFormat="1" ht="45" customHeight="1" x14ac:dyDescent="0.25">
      <c r="A457" s="89"/>
      <c r="B457" s="109">
        <v>390</v>
      </c>
      <c r="C457" s="110" t="s">
        <v>993</v>
      </c>
      <c r="D457" s="152" t="s">
        <v>994</v>
      </c>
      <c r="E457" s="93">
        <v>24257</v>
      </c>
      <c r="F457" s="112">
        <v>0.84</v>
      </c>
      <c r="G457" s="131">
        <v>1</v>
      </c>
      <c r="H457" s="101"/>
      <c r="I457" s="101"/>
      <c r="J457" s="101"/>
      <c r="K457" s="65"/>
      <c r="L457" s="113">
        <v>1.4</v>
      </c>
      <c r="M457" s="113">
        <v>1.68</v>
      </c>
      <c r="N457" s="113">
        <v>2.23</v>
      </c>
      <c r="O457" s="114">
        <v>2.57</v>
      </c>
      <c r="P457" s="115">
        <v>0</v>
      </c>
      <c r="Q457" s="116">
        <f t="shared" si="1756"/>
        <v>0</v>
      </c>
      <c r="R457" s="115"/>
      <c r="S457" s="115">
        <f t="shared" si="1787"/>
        <v>0</v>
      </c>
      <c r="T457" s="115"/>
      <c r="U457" s="116"/>
      <c r="V457" s="115"/>
      <c r="W457" s="116">
        <f t="shared" si="1788"/>
        <v>0</v>
      </c>
      <c r="X457" s="115"/>
      <c r="Y457" s="116">
        <f t="shared" si="1789"/>
        <v>0</v>
      </c>
      <c r="Z457" s="116"/>
      <c r="AA457" s="116"/>
      <c r="AB457" s="115"/>
      <c r="AC457" s="116"/>
      <c r="AD457" s="115"/>
      <c r="AE457" s="116"/>
      <c r="AF457" s="115"/>
      <c r="AG457" s="116"/>
      <c r="AH457" s="115"/>
      <c r="AI457" s="116"/>
      <c r="AJ457" s="117"/>
      <c r="AK457" s="116"/>
      <c r="AL457" s="115"/>
      <c r="AM457" s="116"/>
      <c r="AN457" s="115"/>
      <c r="AO457" s="115">
        <f t="shared" si="1790"/>
        <v>0</v>
      </c>
      <c r="AP457" s="115"/>
      <c r="AQ457" s="116">
        <f t="shared" si="1791"/>
        <v>0</v>
      </c>
      <c r="AR457" s="123"/>
      <c r="AS457" s="116">
        <f t="shared" si="1792"/>
        <v>0</v>
      </c>
      <c r="AT457" s="115"/>
      <c r="AU457" s="122"/>
      <c r="AV457" s="115"/>
      <c r="AW457" s="116"/>
      <c r="AX457" s="115"/>
      <c r="AY457" s="115"/>
      <c r="AZ457" s="115">
        <v>70</v>
      </c>
      <c r="BA457" s="116">
        <f t="shared" si="1759"/>
        <v>1797152.6159999999</v>
      </c>
      <c r="BB457" s="115"/>
      <c r="BC457" s="116"/>
      <c r="BD457" s="115"/>
      <c r="BE457" s="116"/>
      <c r="BF457" s="115"/>
      <c r="BG457" s="116"/>
      <c r="BH457" s="115"/>
      <c r="BI457" s="116"/>
      <c r="BJ457" s="115"/>
      <c r="BK457" s="116"/>
      <c r="BL457" s="115"/>
      <c r="BM457" s="116"/>
      <c r="BN457" s="115"/>
      <c r="BO457" s="116"/>
      <c r="BP457" s="115"/>
      <c r="BQ457" s="116"/>
      <c r="BR457" s="115"/>
      <c r="BS457" s="116">
        <f t="shared" si="1793"/>
        <v>0</v>
      </c>
      <c r="BT457" s="115"/>
      <c r="BU457" s="116"/>
      <c r="BV457" s="115"/>
      <c r="BW457" s="124"/>
      <c r="BX457" s="115"/>
      <c r="BY457" s="116"/>
      <c r="BZ457" s="115"/>
      <c r="CA457" s="116"/>
      <c r="CB457" s="115"/>
      <c r="CC457" s="116"/>
      <c r="CD457" s="115"/>
      <c r="CE457" s="116"/>
      <c r="CF457" s="115"/>
      <c r="CG457" s="116"/>
      <c r="CH457" s="115"/>
      <c r="CI457" s="116"/>
      <c r="CJ457" s="115"/>
      <c r="CK457" s="116"/>
      <c r="CL457" s="115"/>
      <c r="CM457" s="116"/>
      <c r="CN457" s="115"/>
      <c r="CO457" s="116"/>
      <c r="CP457" s="115"/>
      <c r="CQ457" s="116"/>
      <c r="CR457" s="115"/>
      <c r="CS457" s="116"/>
      <c r="CT457" s="115"/>
      <c r="CU457" s="116"/>
      <c r="CV457" s="115"/>
      <c r="CW457" s="116"/>
      <c r="CX457" s="123"/>
      <c r="CY457" s="115"/>
      <c r="CZ457" s="115"/>
      <c r="DA457" s="124"/>
      <c r="DB457" s="115">
        <v>0</v>
      </c>
      <c r="DC457" s="116">
        <f t="shared" si="1794"/>
        <v>0</v>
      </c>
      <c r="DD457" s="125"/>
      <c r="DE457" s="115"/>
      <c r="DF457" s="115"/>
      <c r="DG457" s="116"/>
      <c r="DH457" s="115"/>
      <c r="DI457" s="116"/>
      <c r="DJ457" s="115"/>
      <c r="DK457" s="124"/>
      <c r="DL457" s="124"/>
      <c r="DM457" s="124"/>
      <c r="DN457" s="116">
        <f t="shared" si="1763"/>
        <v>70</v>
      </c>
      <c r="DO457" s="116">
        <f t="shared" si="1763"/>
        <v>1797152.6159999999</v>
      </c>
    </row>
    <row r="458" spans="1:119" s="37" customFormat="1" ht="45" customHeight="1" x14ac:dyDescent="0.25">
      <c r="A458" s="89"/>
      <c r="B458" s="109">
        <v>391</v>
      </c>
      <c r="C458" s="110" t="s">
        <v>995</v>
      </c>
      <c r="D458" s="152" t="s">
        <v>996</v>
      </c>
      <c r="E458" s="93">
        <v>24257</v>
      </c>
      <c r="F458" s="112">
        <v>1.17</v>
      </c>
      <c r="G458" s="131">
        <v>1</v>
      </c>
      <c r="H458" s="101"/>
      <c r="I458" s="101"/>
      <c r="J458" s="101"/>
      <c r="K458" s="65"/>
      <c r="L458" s="113">
        <v>1.4</v>
      </c>
      <c r="M458" s="113">
        <v>1.68</v>
      </c>
      <c r="N458" s="113">
        <v>2.23</v>
      </c>
      <c r="O458" s="114">
        <v>2.57</v>
      </c>
      <c r="P458" s="115">
        <v>0</v>
      </c>
      <c r="Q458" s="116">
        <f t="shared" si="1756"/>
        <v>0</v>
      </c>
      <c r="R458" s="115"/>
      <c r="S458" s="115">
        <f t="shared" si="1787"/>
        <v>0</v>
      </c>
      <c r="T458" s="115"/>
      <c r="U458" s="116"/>
      <c r="V458" s="115"/>
      <c r="W458" s="116">
        <f t="shared" si="1788"/>
        <v>0</v>
      </c>
      <c r="X458" s="115"/>
      <c r="Y458" s="116">
        <f t="shared" si="1789"/>
        <v>0</v>
      </c>
      <c r="Z458" s="116"/>
      <c r="AA458" s="116"/>
      <c r="AB458" s="115"/>
      <c r="AC458" s="116"/>
      <c r="AD458" s="115"/>
      <c r="AE458" s="116"/>
      <c r="AF458" s="115"/>
      <c r="AG458" s="116"/>
      <c r="AH458" s="115"/>
      <c r="AI458" s="116"/>
      <c r="AJ458" s="117"/>
      <c r="AK458" s="116"/>
      <c r="AL458" s="115"/>
      <c r="AM458" s="116"/>
      <c r="AN458" s="115"/>
      <c r="AO458" s="115">
        <f t="shared" si="1790"/>
        <v>0</v>
      </c>
      <c r="AP458" s="115"/>
      <c r="AQ458" s="116">
        <f t="shared" si="1791"/>
        <v>0</v>
      </c>
      <c r="AR458" s="123"/>
      <c r="AS458" s="116">
        <f t="shared" si="1792"/>
        <v>0</v>
      </c>
      <c r="AT458" s="115"/>
      <c r="AU458" s="122"/>
      <c r="AV458" s="115"/>
      <c r="AW458" s="116"/>
      <c r="AX458" s="115"/>
      <c r="AY458" s="115"/>
      <c r="AZ458" s="115">
        <v>0</v>
      </c>
      <c r="BA458" s="116">
        <f t="shared" si="1759"/>
        <v>0</v>
      </c>
      <c r="BB458" s="115"/>
      <c r="BC458" s="116"/>
      <c r="BD458" s="115"/>
      <c r="BE458" s="116"/>
      <c r="BF458" s="115"/>
      <c r="BG458" s="116"/>
      <c r="BH458" s="115"/>
      <c r="BI458" s="116"/>
      <c r="BJ458" s="115"/>
      <c r="BK458" s="116"/>
      <c r="BL458" s="115"/>
      <c r="BM458" s="116"/>
      <c r="BN458" s="115"/>
      <c r="BO458" s="116"/>
      <c r="BP458" s="115"/>
      <c r="BQ458" s="116"/>
      <c r="BR458" s="115"/>
      <c r="BS458" s="116">
        <f t="shared" si="1793"/>
        <v>0</v>
      </c>
      <c r="BT458" s="115"/>
      <c r="BU458" s="116"/>
      <c r="BV458" s="115"/>
      <c r="BW458" s="124"/>
      <c r="BX458" s="115"/>
      <c r="BY458" s="116"/>
      <c r="BZ458" s="115"/>
      <c r="CA458" s="116"/>
      <c r="CB458" s="115"/>
      <c r="CC458" s="116"/>
      <c r="CD458" s="115"/>
      <c r="CE458" s="116"/>
      <c r="CF458" s="115"/>
      <c r="CG458" s="116"/>
      <c r="CH458" s="115"/>
      <c r="CI458" s="116"/>
      <c r="CJ458" s="115"/>
      <c r="CK458" s="116"/>
      <c r="CL458" s="115"/>
      <c r="CM458" s="116"/>
      <c r="CN458" s="115"/>
      <c r="CO458" s="116"/>
      <c r="CP458" s="115"/>
      <c r="CQ458" s="116"/>
      <c r="CR458" s="115"/>
      <c r="CS458" s="116"/>
      <c r="CT458" s="115"/>
      <c r="CU458" s="116"/>
      <c r="CV458" s="115"/>
      <c r="CW458" s="116"/>
      <c r="CX458" s="123"/>
      <c r="CY458" s="115"/>
      <c r="CZ458" s="115"/>
      <c r="DA458" s="124"/>
      <c r="DB458" s="115">
        <v>0</v>
      </c>
      <c r="DC458" s="116"/>
      <c r="DD458" s="125"/>
      <c r="DE458" s="115"/>
      <c r="DF458" s="115"/>
      <c r="DG458" s="116"/>
      <c r="DH458" s="115"/>
      <c r="DI458" s="116"/>
      <c r="DJ458" s="115"/>
      <c r="DK458" s="124"/>
      <c r="DL458" s="124"/>
      <c r="DM458" s="124"/>
      <c r="DN458" s="116">
        <f t="shared" si="1763"/>
        <v>0</v>
      </c>
      <c r="DO458" s="116">
        <f t="shared" si="1763"/>
        <v>0</v>
      </c>
    </row>
    <row r="459" spans="1:119" s="37" customFormat="1" ht="30" customHeight="1" x14ac:dyDescent="0.25">
      <c r="A459" s="89"/>
      <c r="B459" s="109">
        <v>392</v>
      </c>
      <c r="C459" s="110" t="s">
        <v>997</v>
      </c>
      <c r="D459" s="152" t="s">
        <v>998</v>
      </c>
      <c r="E459" s="93">
        <v>24257</v>
      </c>
      <c r="F459" s="131">
        <v>1.5</v>
      </c>
      <c r="G459" s="131">
        <v>1</v>
      </c>
      <c r="H459" s="101"/>
      <c r="I459" s="101"/>
      <c r="J459" s="101"/>
      <c r="K459" s="65"/>
      <c r="L459" s="113">
        <v>1.4</v>
      </c>
      <c r="M459" s="113">
        <v>1.68</v>
      </c>
      <c r="N459" s="113">
        <v>2.23</v>
      </c>
      <c r="O459" s="114">
        <v>2.57</v>
      </c>
      <c r="P459" s="115">
        <v>0</v>
      </c>
      <c r="Q459" s="116">
        <f t="shared" si="1756"/>
        <v>0</v>
      </c>
      <c r="R459" s="115"/>
      <c r="S459" s="115">
        <f t="shared" si="1787"/>
        <v>0</v>
      </c>
      <c r="T459" s="115"/>
      <c r="U459" s="116">
        <f t="shared" ref="U459:U468" si="1795">(T459*$E459*$F459*$G459*$L459*$U$13)</f>
        <v>0</v>
      </c>
      <c r="V459" s="115"/>
      <c r="W459" s="116">
        <f t="shared" si="1788"/>
        <v>0</v>
      </c>
      <c r="X459" s="115"/>
      <c r="Y459" s="116">
        <f t="shared" si="1789"/>
        <v>0</v>
      </c>
      <c r="Z459" s="116"/>
      <c r="AA459" s="116"/>
      <c r="AB459" s="115"/>
      <c r="AC459" s="116">
        <f t="shared" ref="AC459:AC468" si="1796">(AB459*$E459*$F459*$G459*$L459*$AC$13)</f>
        <v>0</v>
      </c>
      <c r="AD459" s="115"/>
      <c r="AE459" s="116"/>
      <c r="AF459" s="115"/>
      <c r="AG459" s="116">
        <f>(AF459*$E459*$F459*$G459*$L459*$AG$13)</f>
        <v>0</v>
      </c>
      <c r="AH459" s="115"/>
      <c r="AI459" s="116"/>
      <c r="AJ459" s="117"/>
      <c r="AK459" s="116">
        <f>(AJ459*$E459*$F459*$G459*$L459*$AK$13)</f>
        <v>0</v>
      </c>
      <c r="AL459" s="115"/>
      <c r="AM459" s="116">
        <f>(AL459*$E459*$F459*$G459*$L459*$AM$13)</f>
        <v>0</v>
      </c>
      <c r="AN459" s="115"/>
      <c r="AO459" s="115">
        <f t="shared" si="1790"/>
        <v>0</v>
      </c>
      <c r="AP459" s="115"/>
      <c r="AQ459" s="116">
        <f t="shared" si="1791"/>
        <v>0</v>
      </c>
      <c r="AR459" s="123">
        <v>0</v>
      </c>
      <c r="AS459" s="116">
        <f t="shared" si="1792"/>
        <v>0</v>
      </c>
      <c r="AT459" s="115"/>
      <c r="AU459" s="122">
        <f>(AT459*$E459*$F459*$G459*$M459*$AU$13)</f>
        <v>0</v>
      </c>
      <c r="AV459" s="115"/>
      <c r="AW459" s="116">
        <f>(AV459*$E459*$F459*$G459*$L459*$AW$13)</f>
        <v>0</v>
      </c>
      <c r="AX459" s="115"/>
      <c r="AY459" s="115">
        <f>(AX459*$E459*$F459*$G459*$L459*$AY$13)</f>
        <v>0</v>
      </c>
      <c r="AZ459" s="115">
        <v>150</v>
      </c>
      <c r="BA459" s="116">
        <f t="shared" si="1759"/>
        <v>6876859.4999999991</v>
      </c>
      <c r="BB459" s="115"/>
      <c r="BC459" s="116">
        <f>(BB459*$E459*$F459*$G459*$L459*$BC$13)</f>
        <v>0</v>
      </c>
      <c r="BD459" s="115"/>
      <c r="BE459" s="116">
        <f>(BD459*$E459*$F459*$G459*$L459*$BE$13)</f>
        <v>0</v>
      </c>
      <c r="BF459" s="115"/>
      <c r="BG459" s="116">
        <f>(BF459*$E459*$F459*$G459*$L459*$BG$13)</f>
        <v>0</v>
      </c>
      <c r="BH459" s="115"/>
      <c r="BI459" s="116">
        <f>(BH459*$E459*$F459*$G459*$L459*$BI$13)</f>
        <v>0</v>
      </c>
      <c r="BJ459" s="115"/>
      <c r="BK459" s="116">
        <f>(BJ459*$E459*$F459*$G459*$M459*$BK$13)</f>
        <v>0</v>
      </c>
      <c r="BL459" s="115"/>
      <c r="BM459" s="116">
        <f>(BL459*$E459*$F459*$G459*$M459*$BM$13)</f>
        <v>0</v>
      </c>
      <c r="BN459" s="115"/>
      <c r="BO459" s="116">
        <f>(BN459*$E459*$F459*$G459*$M459*$BO$13)</f>
        <v>0</v>
      </c>
      <c r="BP459" s="115"/>
      <c r="BQ459" s="116">
        <f>(BP459*$E459*$F459*$G459*$M459*$BQ$13)</f>
        <v>0</v>
      </c>
      <c r="BR459" s="115"/>
      <c r="BS459" s="116">
        <f t="shared" si="1793"/>
        <v>0</v>
      </c>
      <c r="BT459" s="115"/>
      <c r="BU459" s="116">
        <f>(BT459*$E459*$F459*$G459*$M459*$BU$13)</f>
        <v>0</v>
      </c>
      <c r="BV459" s="115"/>
      <c r="BW459" s="124">
        <f>(BV459*$E459*$F459*$G459*$M459*$BW$13)</f>
        <v>0</v>
      </c>
      <c r="BX459" s="115"/>
      <c r="BY459" s="116">
        <f>(BX459*$E459*$F459*$G459*$L459*$BY$13)</f>
        <v>0</v>
      </c>
      <c r="BZ459" s="115"/>
      <c r="CA459" s="116">
        <f>(BZ459*$E459*$F459*$G459*$L459*$CA$13)</f>
        <v>0</v>
      </c>
      <c r="CB459" s="115"/>
      <c r="CC459" s="116">
        <f>(CB459*$E459*$F459*$G459*$L459*$CC$13)</f>
        <v>0</v>
      </c>
      <c r="CD459" s="115"/>
      <c r="CE459" s="116">
        <f>(CD459*$E459*$F459*$G459*$M459*$CE$13)</f>
        <v>0</v>
      </c>
      <c r="CF459" s="115"/>
      <c r="CG459" s="116">
        <f>(CF459*$E459*$F459*$G459*$L459*$CG$13)</f>
        <v>0</v>
      </c>
      <c r="CH459" s="115"/>
      <c r="CI459" s="116">
        <f>(CH459*$E459*$F459*$G459*$L459*$CI$13)</f>
        <v>0</v>
      </c>
      <c r="CJ459" s="115"/>
      <c r="CK459" s="116">
        <f>(CJ459*$E459*$F459*$G459*$L459*$CK$13)</f>
        <v>0</v>
      </c>
      <c r="CL459" s="115"/>
      <c r="CM459" s="116">
        <f>(CL459*$E459*$F459*$G459*$L459*$CM$13)</f>
        <v>0</v>
      </c>
      <c r="CN459" s="115"/>
      <c r="CO459" s="116">
        <f>(CN459*$E459*$F459*$G459*$L459*$CO$13)</f>
        <v>0</v>
      </c>
      <c r="CP459" s="115"/>
      <c r="CQ459" s="116">
        <f>(CP459*$E459*$F459*$G459*$L459*$CQ$13)</f>
        <v>0</v>
      </c>
      <c r="CR459" s="115"/>
      <c r="CS459" s="116">
        <f>(CR459*$E459*$F459*$G459*$M459*$CS$13)</f>
        <v>0</v>
      </c>
      <c r="CT459" s="115"/>
      <c r="CU459" s="116">
        <f>(CT459*$E459*$F459*$G459*$M459*$CU$13)</f>
        <v>0</v>
      </c>
      <c r="CV459" s="115"/>
      <c r="CW459" s="116">
        <f>(CV459*$E459*$F459*$G459*$M459*$CW$13)</f>
        <v>0</v>
      </c>
      <c r="CX459" s="123">
        <v>0</v>
      </c>
      <c r="CY459" s="115">
        <f>(CX459*$E459*$F459*$G459*$M459*$CY$13)</f>
        <v>0</v>
      </c>
      <c r="CZ459" s="115"/>
      <c r="DA459" s="124">
        <f>(CZ459*$E459*$F459*$G459*$M459*$DA$13)</f>
        <v>0</v>
      </c>
      <c r="DB459" s="115">
        <v>0</v>
      </c>
      <c r="DC459" s="116">
        <f>(DB459*$E459*$F459*$G459*$M459*$DC$13)</f>
        <v>0</v>
      </c>
      <c r="DD459" s="125"/>
      <c r="DE459" s="115">
        <f>(DD459*$E459*$F459*$G459*$M459*$DE$13)</f>
        <v>0</v>
      </c>
      <c r="DF459" s="115"/>
      <c r="DG459" s="116">
        <f>(DF459*$E459*$F459*$G459*$M459*$DG$13)</f>
        <v>0</v>
      </c>
      <c r="DH459" s="115"/>
      <c r="DI459" s="116">
        <f>(DH459*$E459*$F459*$G459*$N459*$DI$13)</f>
        <v>0</v>
      </c>
      <c r="DJ459" s="115"/>
      <c r="DK459" s="124">
        <f>(DJ459*$E459*$F459*$G459*$O459*$DK$13)</f>
        <v>0</v>
      </c>
      <c r="DL459" s="124"/>
      <c r="DM459" s="124"/>
      <c r="DN459" s="116">
        <f t="shared" si="1763"/>
        <v>150</v>
      </c>
      <c r="DO459" s="116">
        <f t="shared" si="1763"/>
        <v>6876859.4999999991</v>
      </c>
    </row>
    <row r="460" spans="1:119" s="37" customFormat="1" ht="45" customHeight="1" x14ac:dyDescent="0.25">
      <c r="A460" s="89"/>
      <c r="B460" s="109">
        <v>393</v>
      </c>
      <c r="C460" s="110" t="s">
        <v>999</v>
      </c>
      <c r="D460" s="152" t="s">
        <v>1000</v>
      </c>
      <c r="E460" s="93">
        <v>24257</v>
      </c>
      <c r="F460" s="131">
        <v>1.8</v>
      </c>
      <c r="G460" s="131">
        <v>1</v>
      </c>
      <c r="H460" s="101"/>
      <c r="I460" s="101"/>
      <c r="J460" s="101"/>
      <c r="K460" s="65"/>
      <c r="L460" s="113">
        <v>1.4</v>
      </c>
      <c r="M460" s="113">
        <v>1.68</v>
      </c>
      <c r="N460" s="113">
        <v>2.23</v>
      </c>
      <c r="O460" s="114">
        <v>2.57</v>
      </c>
      <c r="P460" s="115">
        <v>0</v>
      </c>
      <c r="Q460" s="116">
        <f t="shared" si="1756"/>
        <v>0</v>
      </c>
      <c r="R460" s="115"/>
      <c r="S460" s="115">
        <f t="shared" si="1787"/>
        <v>0</v>
      </c>
      <c r="T460" s="115"/>
      <c r="U460" s="116">
        <f t="shared" si="1795"/>
        <v>0</v>
      </c>
      <c r="V460" s="115"/>
      <c r="W460" s="116">
        <f t="shared" si="1788"/>
        <v>0</v>
      </c>
      <c r="X460" s="115"/>
      <c r="Y460" s="116">
        <f t="shared" si="1789"/>
        <v>0</v>
      </c>
      <c r="Z460" s="116"/>
      <c r="AA460" s="116"/>
      <c r="AB460" s="115"/>
      <c r="AC460" s="116">
        <f t="shared" si="1796"/>
        <v>0</v>
      </c>
      <c r="AD460" s="115"/>
      <c r="AE460" s="116"/>
      <c r="AF460" s="115"/>
      <c r="AG460" s="116">
        <f>(AF460*$E460*$F460*$G460*$L460*$AG$13)</f>
        <v>0</v>
      </c>
      <c r="AH460" s="115"/>
      <c r="AI460" s="116"/>
      <c r="AJ460" s="117"/>
      <c r="AK460" s="116">
        <f>(AJ460*$E460*$F460*$G460*$L460*$AK$13)</f>
        <v>0</v>
      </c>
      <c r="AL460" s="115"/>
      <c r="AM460" s="116">
        <f>(AL460*$E460*$F460*$G460*$L460*$AM$13)</f>
        <v>0</v>
      </c>
      <c r="AN460" s="115"/>
      <c r="AO460" s="115">
        <f t="shared" si="1790"/>
        <v>0</v>
      </c>
      <c r="AP460" s="115"/>
      <c r="AQ460" s="116">
        <f t="shared" si="1791"/>
        <v>0</v>
      </c>
      <c r="AR460" s="123">
        <v>0</v>
      </c>
      <c r="AS460" s="116">
        <f t="shared" si="1792"/>
        <v>0</v>
      </c>
      <c r="AT460" s="115"/>
      <c r="AU460" s="122">
        <f>(AT460*$E460*$F460*$G460*$M460*$AU$13)</f>
        <v>0</v>
      </c>
      <c r="AV460" s="115"/>
      <c r="AW460" s="116">
        <f>(AV460*$E460*$F460*$G460*$L460*$AW$13)</f>
        <v>0</v>
      </c>
      <c r="AX460" s="115"/>
      <c r="AY460" s="115">
        <f>(AX460*$E460*$F460*$G460*$L460*$AY$13)</f>
        <v>0</v>
      </c>
      <c r="AZ460" s="115">
        <v>0</v>
      </c>
      <c r="BA460" s="116">
        <f t="shared" si="1759"/>
        <v>0</v>
      </c>
      <c r="BB460" s="115"/>
      <c r="BC460" s="116">
        <f>(BB460*$E460*$F460*$G460*$L460*$BC$13)</f>
        <v>0</v>
      </c>
      <c r="BD460" s="115"/>
      <c r="BE460" s="116">
        <f>(BD460*$E460*$F460*$G460*$L460*$BE$13)</f>
        <v>0</v>
      </c>
      <c r="BF460" s="115"/>
      <c r="BG460" s="116">
        <f>(BF460*$E460*$F460*$G460*$L460*$BG$13)</f>
        <v>0</v>
      </c>
      <c r="BH460" s="115"/>
      <c r="BI460" s="116">
        <f>(BH460*$E460*$F460*$G460*$L460*$BI$13)</f>
        <v>0</v>
      </c>
      <c r="BJ460" s="115"/>
      <c r="BK460" s="116">
        <f>(BJ460*$E460*$F460*$G460*$M460*$BK$13)</f>
        <v>0</v>
      </c>
      <c r="BL460" s="115"/>
      <c r="BM460" s="116">
        <f>(BL460*$E460*$F460*$G460*$M460*$BM$13)</f>
        <v>0</v>
      </c>
      <c r="BN460" s="115"/>
      <c r="BO460" s="116">
        <f>(BN460*$E460*$F460*$G460*$M460*$BO$13)</f>
        <v>0</v>
      </c>
      <c r="BP460" s="115"/>
      <c r="BQ460" s="116">
        <f>(BP460*$E460*$F460*$G460*$M460*$BQ$13)</f>
        <v>0</v>
      </c>
      <c r="BR460" s="115"/>
      <c r="BS460" s="116">
        <f t="shared" si="1793"/>
        <v>0</v>
      </c>
      <c r="BT460" s="115"/>
      <c r="BU460" s="116">
        <f>(BT460*$E460*$F460*$G460*$M460*$BU$13)</f>
        <v>0</v>
      </c>
      <c r="BV460" s="115"/>
      <c r="BW460" s="124">
        <f>(BV460*$E460*$F460*$G460*$M460*$BW$13)</f>
        <v>0</v>
      </c>
      <c r="BX460" s="115"/>
      <c r="BY460" s="116">
        <f>(BX460*$E460*$F460*$G460*$L460*$BY$13)</f>
        <v>0</v>
      </c>
      <c r="BZ460" s="115"/>
      <c r="CA460" s="116">
        <f>(BZ460*$E460*$F460*$G460*$L460*$CA$13)</f>
        <v>0</v>
      </c>
      <c r="CB460" s="115"/>
      <c r="CC460" s="116">
        <f>(CB460*$E460*$F460*$G460*$L460*$CC$13)</f>
        <v>0</v>
      </c>
      <c r="CD460" s="115"/>
      <c r="CE460" s="116">
        <f>(CD460*$E460*$F460*$G460*$M460*$CE$13)</f>
        <v>0</v>
      </c>
      <c r="CF460" s="115"/>
      <c r="CG460" s="116">
        <f>(CF460*$E460*$F460*$G460*$L460*$CG$13)</f>
        <v>0</v>
      </c>
      <c r="CH460" s="115"/>
      <c r="CI460" s="116">
        <f>(CH460*$E460*$F460*$G460*$L460*$CI$13)</f>
        <v>0</v>
      </c>
      <c r="CJ460" s="115"/>
      <c r="CK460" s="116">
        <f>(CJ460*$E460*$F460*$G460*$L460*$CK$13)</f>
        <v>0</v>
      </c>
      <c r="CL460" s="115"/>
      <c r="CM460" s="116">
        <f>(CL460*$E460*$F460*$G460*$L460*$CM$13)</f>
        <v>0</v>
      </c>
      <c r="CN460" s="115"/>
      <c r="CO460" s="116">
        <f>(CN460*$E460*$F460*$G460*$L460*$CO$13)</f>
        <v>0</v>
      </c>
      <c r="CP460" s="115"/>
      <c r="CQ460" s="116">
        <f>(CP460*$E460*$F460*$G460*$L460*$CQ$13)</f>
        <v>0</v>
      </c>
      <c r="CR460" s="115"/>
      <c r="CS460" s="116">
        <f>(CR460*$E460*$F460*$G460*$M460*$CS$13)</f>
        <v>0</v>
      </c>
      <c r="CT460" s="115"/>
      <c r="CU460" s="116">
        <f>(CT460*$E460*$F460*$G460*$M460*$CU$13)</f>
        <v>0</v>
      </c>
      <c r="CV460" s="115"/>
      <c r="CW460" s="116">
        <f>(CV460*$E460*$F460*$G460*$M460*$CW$13)</f>
        <v>0</v>
      </c>
      <c r="CX460" s="123">
        <v>0</v>
      </c>
      <c r="CY460" s="115">
        <f>(CX460*$E460*$F460*$G460*$M460*$CY$13)</f>
        <v>0</v>
      </c>
      <c r="CZ460" s="115"/>
      <c r="DA460" s="124">
        <f>(CZ460*$E460*$F460*$G460*$M460*$DA$13)</f>
        <v>0</v>
      </c>
      <c r="DB460" s="115">
        <v>0</v>
      </c>
      <c r="DC460" s="116">
        <f>(DB460*$E460*$F460*$G460*$M460*$DC$13)</f>
        <v>0</v>
      </c>
      <c r="DD460" s="125"/>
      <c r="DE460" s="115">
        <f>(DD460*$E460*$F460*$G460*$M460*$DE$13)</f>
        <v>0</v>
      </c>
      <c r="DF460" s="115"/>
      <c r="DG460" s="116">
        <f>(DF460*$E460*$F460*$G460*$M460*$DG$13)</f>
        <v>0</v>
      </c>
      <c r="DH460" s="115"/>
      <c r="DI460" s="116">
        <f>(DH460*$E460*$F460*$G460*$N460*$DI$13)</f>
        <v>0</v>
      </c>
      <c r="DJ460" s="115"/>
      <c r="DK460" s="124">
        <f>(DJ460*$E460*$F460*$G460*$O460*$DK$13)</f>
        <v>0</v>
      </c>
      <c r="DL460" s="124"/>
      <c r="DM460" s="124"/>
      <c r="DN460" s="116">
        <f t="shared" si="1763"/>
        <v>0</v>
      </c>
      <c r="DO460" s="116">
        <f t="shared" si="1763"/>
        <v>0</v>
      </c>
    </row>
    <row r="461" spans="1:119" s="37" customFormat="1" ht="60" customHeight="1" x14ac:dyDescent="0.25">
      <c r="A461" s="89"/>
      <c r="B461" s="109">
        <v>394</v>
      </c>
      <c r="C461" s="110" t="s">
        <v>1001</v>
      </c>
      <c r="D461" s="152" t="s">
        <v>1002</v>
      </c>
      <c r="E461" s="93">
        <v>24257</v>
      </c>
      <c r="F461" s="112">
        <v>4.8099999999999996</v>
      </c>
      <c r="G461" s="131">
        <v>1</v>
      </c>
      <c r="H461" s="101"/>
      <c r="I461" s="101"/>
      <c r="J461" s="101"/>
      <c r="K461" s="65"/>
      <c r="L461" s="113">
        <v>1.4</v>
      </c>
      <c r="M461" s="113">
        <v>1.68</v>
      </c>
      <c r="N461" s="113">
        <v>2.23</v>
      </c>
      <c r="O461" s="114">
        <v>2.57</v>
      </c>
      <c r="P461" s="115">
        <v>0</v>
      </c>
      <c r="Q461" s="116">
        <f t="shared" si="1756"/>
        <v>0</v>
      </c>
      <c r="R461" s="115"/>
      <c r="S461" s="115">
        <f t="shared" si="1787"/>
        <v>0</v>
      </c>
      <c r="T461" s="115"/>
      <c r="U461" s="116">
        <f t="shared" si="1795"/>
        <v>0</v>
      </c>
      <c r="V461" s="115"/>
      <c r="W461" s="116">
        <f t="shared" si="1788"/>
        <v>0</v>
      </c>
      <c r="X461" s="115"/>
      <c r="Y461" s="116">
        <f t="shared" si="1789"/>
        <v>0</v>
      </c>
      <c r="Z461" s="116"/>
      <c r="AA461" s="116"/>
      <c r="AB461" s="115"/>
      <c r="AC461" s="116">
        <f t="shared" si="1796"/>
        <v>0</v>
      </c>
      <c r="AD461" s="115"/>
      <c r="AE461" s="116"/>
      <c r="AF461" s="115"/>
      <c r="AG461" s="116">
        <f>(AF461*$E461*$F461*$G461*$L461*$AG$13)</f>
        <v>0</v>
      </c>
      <c r="AH461" s="115"/>
      <c r="AI461" s="116"/>
      <c r="AJ461" s="117"/>
      <c r="AK461" s="116">
        <f>(AJ461*$E461*$F461*$G461*$L461*$AK$13)</f>
        <v>0</v>
      </c>
      <c r="AL461" s="115"/>
      <c r="AM461" s="116">
        <f>(AL461*$E461*$F461*$G461*$L461*$AM$13)</f>
        <v>0</v>
      </c>
      <c r="AN461" s="115"/>
      <c r="AO461" s="115">
        <f t="shared" si="1790"/>
        <v>0</v>
      </c>
      <c r="AP461" s="115"/>
      <c r="AQ461" s="116">
        <f t="shared" si="1791"/>
        <v>0</v>
      </c>
      <c r="AR461" s="123">
        <v>0</v>
      </c>
      <c r="AS461" s="116">
        <f t="shared" si="1792"/>
        <v>0</v>
      </c>
      <c r="AT461" s="115"/>
      <c r="AU461" s="122">
        <f>(AT461*$E461*$F461*$G461*$M461*$AU$13)</f>
        <v>0</v>
      </c>
      <c r="AV461" s="115"/>
      <c r="AW461" s="116">
        <f>(AV461*$E461*$F461*$G461*$L461*$AW$13)</f>
        <v>0</v>
      </c>
      <c r="AX461" s="115"/>
      <c r="AY461" s="115">
        <f>(AX461*$E461*$F461*$G461*$L461*$AY$13)</f>
        <v>0</v>
      </c>
      <c r="AZ461" s="115">
        <v>0</v>
      </c>
      <c r="BA461" s="116">
        <f t="shared" si="1759"/>
        <v>0</v>
      </c>
      <c r="BB461" s="115"/>
      <c r="BC461" s="116">
        <f>(BB461*$E461*$F461*$G461*$L461*$BC$13)</f>
        <v>0</v>
      </c>
      <c r="BD461" s="115"/>
      <c r="BE461" s="116">
        <f>(BD461*$E461*$F461*$G461*$L461*$BE$13)</f>
        <v>0</v>
      </c>
      <c r="BF461" s="115"/>
      <c r="BG461" s="116">
        <f>(BF461*$E461*$F461*$G461*$L461*$BG$13)</f>
        <v>0</v>
      </c>
      <c r="BH461" s="115"/>
      <c r="BI461" s="116">
        <f>(BH461*$E461*$F461*$G461*$L461*$BI$13)</f>
        <v>0</v>
      </c>
      <c r="BJ461" s="115"/>
      <c r="BK461" s="116">
        <f>(BJ461*$E461*$F461*$G461*$M461*$BK$13)</f>
        <v>0</v>
      </c>
      <c r="BL461" s="115"/>
      <c r="BM461" s="116">
        <f>(BL461*$E461*$F461*$G461*$M461*$BM$13)</f>
        <v>0</v>
      </c>
      <c r="BN461" s="115"/>
      <c r="BO461" s="116">
        <f>(BN461*$E461*$F461*$G461*$M461*$BO$13)</f>
        <v>0</v>
      </c>
      <c r="BP461" s="115"/>
      <c r="BQ461" s="116">
        <f>(BP461*$E461*$F461*$G461*$M461*$BQ$13)</f>
        <v>0</v>
      </c>
      <c r="BR461" s="115"/>
      <c r="BS461" s="116">
        <f t="shared" si="1793"/>
        <v>0</v>
      </c>
      <c r="BT461" s="115"/>
      <c r="BU461" s="116">
        <f>(BT461*$E461*$F461*$G461*$M461*$BU$13)</f>
        <v>0</v>
      </c>
      <c r="BV461" s="115"/>
      <c r="BW461" s="124">
        <f>(BV461*$E461*$F461*$G461*$M461*$BW$13)</f>
        <v>0</v>
      </c>
      <c r="BX461" s="115"/>
      <c r="BY461" s="116">
        <f>(BX461*$E461*$F461*$G461*$L461*$BY$13)</f>
        <v>0</v>
      </c>
      <c r="BZ461" s="115"/>
      <c r="CA461" s="116">
        <f>(BZ461*$E461*$F461*$G461*$L461*$CA$13)</f>
        <v>0</v>
      </c>
      <c r="CB461" s="115"/>
      <c r="CC461" s="116">
        <f>(CB461*$E461*$F461*$G461*$L461*$CC$13)</f>
        <v>0</v>
      </c>
      <c r="CD461" s="115"/>
      <c r="CE461" s="116">
        <f>(CD461*$E461*$F461*$G461*$M461*$CE$13)</f>
        <v>0</v>
      </c>
      <c r="CF461" s="115"/>
      <c r="CG461" s="116">
        <f>(CF461*$E461*$F461*$G461*$L461*$CG$13)</f>
        <v>0</v>
      </c>
      <c r="CH461" s="115"/>
      <c r="CI461" s="116">
        <f>(CH461*$E461*$F461*$G461*$L461*$CI$13)</f>
        <v>0</v>
      </c>
      <c r="CJ461" s="115"/>
      <c r="CK461" s="116">
        <f>(CJ461*$E461*$F461*$G461*$L461*$CK$13)</f>
        <v>0</v>
      </c>
      <c r="CL461" s="115"/>
      <c r="CM461" s="116">
        <f>(CL461*$E461*$F461*$G461*$L461*$CM$13)</f>
        <v>0</v>
      </c>
      <c r="CN461" s="115"/>
      <c r="CO461" s="116">
        <f>(CN461*$E461*$F461*$G461*$L461*$CO$13)</f>
        <v>0</v>
      </c>
      <c r="CP461" s="115"/>
      <c r="CQ461" s="116">
        <f>(CP461*$E461*$F461*$G461*$L461*$CQ$13)</f>
        <v>0</v>
      </c>
      <c r="CR461" s="115"/>
      <c r="CS461" s="116">
        <f>(CR461*$E461*$F461*$G461*$M461*$CS$13)</f>
        <v>0</v>
      </c>
      <c r="CT461" s="115"/>
      <c r="CU461" s="116">
        <f>(CT461*$E461*$F461*$G461*$M461*$CU$13)</f>
        <v>0</v>
      </c>
      <c r="CV461" s="115"/>
      <c r="CW461" s="116">
        <f>(CV461*$E461*$F461*$G461*$M461*$CW$13)</f>
        <v>0</v>
      </c>
      <c r="CX461" s="123">
        <v>0</v>
      </c>
      <c r="CY461" s="115">
        <f>(CX461*$E461*$F461*$G461*$M461*$CY$13)</f>
        <v>0</v>
      </c>
      <c r="CZ461" s="115"/>
      <c r="DA461" s="124">
        <f>(CZ461*$E461*$F461*$G461*$M461*$DA$13)</f>
        <v>0</v>
      </c>
      <c r="DB461" s="115">
        <v>0</v>
      </c>
      <c r="DC461" s="116">
        <f>(DB461*$E461*$F461*$G461*$M461*$DC$13)</f>
        <v>0</v>
      </c>
      <c r="DD461" s="125"/>
      <c r="DE461" s="115">
        <f>(DD461*$E461*$F461*$G461*$M461*$DE$13)</f>
        <v>0</v>
      </c>
      <c r="DF461" s="115"/>
      <c r="DG461" s="116">
        <f>(DF461*$E461*$F461*$G461*$M461*$DG$13)</f>
        <v>0</v>
      </c>
      <c r="DH461" s="115"/>
      <c r="DI461" s="116">
        <f>(DH461*$E461*$F461*$G461*$N461*$DI$13)</f>
        <v>0</v>
      </c>
      <c r="DJ461" s="115"/>
      <c r="DK461" s="124">
        <f>(DJ461*$E461*$F461*$G461*$O461*$DK$13)</f>
        <v>0</v>
      </c>
      <c r="DL461" s="124"/>
      <c r="DM461" s="124"/>
      <c r="DN461" s="116">
        <f t="shared" si="1763"/>
        <v>0</v>
      </c>
      <c r="DO461" s="116">
        <f t="shared" si="1763"/>
        <v>0</v>
      </c>
    </row>
    <row r="462" spans="1:119" s="37" customFormat="1" ht="30" customHeight="1" x14ac:dyDescent="0.25">
      <c r="A462" s="89"/>
      <c r="B462" s="109">
        <v>395</v>
      </c>
      <c r="C462" s="110" t="s">
        <v>1003</v>
      </c>
      <c r="D462" s="152" t="s">
        <v>1004</v>
      </c>
      <c r="E462" s="93">
        <v>24257</v>
      </c>
      <c r="F462" s="112">
        <v>2.75</v>
      </c>
      <c r="G462" s="131">
        <v>1</v>
      </c>
      <c r="H462" s="101"/>
      <c r="I462" s="101"/>
      <c r="J462" s="101"/>
      <c r="K462" s="65"/>
      <c r="L462" s="113">
        <v>1.4</v>
      </c>
      <c r="M462" s="113">
        <v>1.68</v>
      </c>
      <c r="N462" s="113">
        <v>2.23</v>
      </c>
      <c r="O462" s="114">
        <v>2.57</v>
      </c>
      <c r="P462" s="115">
        <v>0</v>
      </c>
      <c r="Q462" s="116">
        <f t="shared" si="1756"/>
        <v>0</v>
      </c>
      <c r="R462" s="115"/>
      <c r="S462" s="115">
        <f t="shared" si="1787"/>
        <v>0</v>
      </c>
      <c r="T462" s="115"/>
      <c r="U462" s="116">
        <f t="shared" si="1795"/>
        <v>0</v>
      </c>
      <c r="V462" s="115"/>
      <c r="W462" s="116">
        <f t="shared" si="1788"/>
        <v>0</v>
      </c>
      <c r="X462" s="115"/>
      <c r="Y462" s="116">
        <f t="shared" si="1789"/>
        <v>0</v>
      </c>
      <c r="Z462" s="116"/>
      <c r="AA462" s="116"/>
      <c r="AB462" s="115"/>
      <c r="AC462" s="116">
        <f t="shared" si="1796"/>
        <v>0</v>
      </c>
      <c r="AD462" s="115"/>
      <c r="AE462" s="116"/>
      <c r="AF462" s="115"/>
      <c r="AG462" s="116">
        <f>(AF462*$E462*$F462*$G462*$L462*$AG$13)</f>
        <v>0</v>
      </c>
      <c r="AH462" s="115"/>
      <c r="AI462" s="116"/>
      <c r="AJ462" s="117"/>
      <c r="AK462" s="116">
        <f>(AJ462*$E462*$F462*$G462*$L462*$AK$13)</f>
        <v>0</v>
      </c>
      <c r="AL462" s="115"/>
      <c r="AM462" s="116">
        <f>(AL462*$E462*$F462*$G462*$L462*$AM$13)</f>
        <v>0</v>
      </c>
      <c r="AN462" s="115"/>
      <c r="AO462" s="115">
        <f t="shared" si="1790"/>
        <v>0</v>
      </c>
      <c r="AP462" s="115"/>
      <c r="AQ462" s="116">
        <f t="shared" si="1791"/>
        <v>0</v>
      </c>
      <c r="AR462" s="123">
        <v>0</v>
      </c>
      <c r="AS462" s="116">
        <f t="shared" si="1792"/>
        <v>0</v>
      </c>
      <c r="AT462" s="115"/>
      <c r="AU462" s="122">
        <f>(AT462*$E462*$F462*$G462*$M462*$AU$13)</f>
        <v>0</v>
      </c>
      <c r="AV462" s="115"/>
      <c r="AW462" s="116">
        <f>(AV462*$E462*$F462*$G462*$L462*$AW$13)</f>
        <v>0</v>
      </c>
      <c r="AX462" s="115"/>
      <c r="AY462" s="115">
        <f>(AX462*$E462*$F462*$G462*$L462*$AY$13)</f>
        <v>0</v>
      </c>
      <c r="AZ462" s="115">
        <v>810</v>
      </c>
      <c r="BA462" s="116">
        <f t="shared" si="1759"/>
        <v>68080909.049999997</v>
      </c>
      <c r="BB462" s="115"/>
      <c r="BC462" s="116">
        <f>(BB462*$E462*$F462*$G462*$L462*$BC$13)</f>
        <v>0</v>
      </c>
      <c r="BD462" s="115"/>
      <c r="BE462" s="116">
        <f>(BD462*$E462*$F462*$G462*$L462*$BE$13)</f>
        <v>0</v>
      </c>
      <c r="BF462" s="115"/>
      <c r="BG462" s="116">
        <f>(BF462*$E462*$F462*$G462*$L462*$BG$13)</f>
        <v>0</v>
      </c>
      <c r="BH462" s="115"/>
      <c r="BI462" s="116">
        <f>(BH462*$E462*$F462*$G462*$L462*$BI$13)</f>
        <v>0</v>
      </c>
      <c r="BJ462" s="115"/>
      <c r="BK462" s="116">
        <f>(BJ462*$E462*$F462*$G462*$M462*$BK$13)</f>
        <v>0</v>
      </c>
      <c r="BL462" s="115"/>
      <c r="BM462" s="116">
        <f>(BL462*$E462*$F462*$G462*$M462*$BM$13)</f>
        <v>0</v>
      </c>
      <c r="BN462" s="115"/>
      <c r="BO462" s="116">
        <f>(BN462*$E462*$F462*$G462*$M462*$BO$13)</f>
        <v>0</v>
      </c>
      <c r="BP462" s="115"/>
      <c r="BQ462" s="116">
        <f>(BP462*$E462*$F462*$G462*$M462*$BQ$13)</f>
        <v>0</v>
      </c>
      <c r="BR462" s="115"/>
      <c r="BS462" s="116">
        <f t="shared" si="1793"/>
        <v>0</v>
      </c>
      <c r="BT462" s="115"/>
      <c r="BU462" s="116">
        <f>(BT462*$E462*$F462*$G462*$M462*$BU$13)</f>
        <v>0</v>
      </c>
      <c r="BV462" s="115"/>
      <c r="BW462" s="124">
        <f>(BV462*$E462*$F462*$G462*$M462*$BW$13)</f>
        <v>0</v>
      </c>
      <c r="BX462" s="115"/>
      <c r="BY462" s="116">
        <f>(BX462*$E462*$F462*$G462*$L462*$BY$13)</f>
        <v>0</v>
      </c>
      <c r="BZ462" s="115"/>
      <c r="CA462" s="116">
        <f>(BZ462*$E462*$F462*$G462*$L462*$CA$13)</f>
        <v>0</v>
      </c>
      <c r="CB462" s="115"/>
      <c r="CC462" s="116">
        <f>(CB462*$E462*$F462*$G462*$L462*$CC$13)</f>
        <v>0</v>
      </c>
      <c r="CD462" s="115"/>
      <c r="CE462" s="116">
        <f>(CD462*$E462*$F462*$G462*$M462*$CE$13)</f>
        <v>0</v>
      </c>
      <c r="CF462" s="115"/>
      <c r="CG462" s="116">
        <f>(CF462*$E462*$F462*$G462*$L462*$CG$13)</f>
        <v>0</v>
      </c>
      <c r="CH462" s="115"/>
      <c r="CI462" s="116">
        <f>(CH462*$E462*$F462*$G462*$L462*$CI$13)</f>
        <v>0</v>
      </c>
      <c r="CJ462" s="115"/>
      <c r="CK462" s="116">
        <f>(CJ462*$E462*$F462*$G462*$L462*$CK$13)</f>
        <v>0</v>
      </c>
      <c r="CL462" s="115"/>
      <c r="CM462" s="116">
        <f>(CL462*$E462*$F462*$G462*$L462*$CM$13)</f>
        <v>0</v>
      </c>
      <c r="CN462" s="115"/>
      <c r="CO462" s="116">
        <f>(CN462*$E462*$F462*$G462*$L462*$CO$13)</f>
        <v>0</v>
      </c>
      <c r="CP462" s="115"/>
      <c r="CQ462" s="116">
        <f>(CP462*$E462*$F462*$G462*$L462*$CQ$13)</f>
        <v>0</v>
      </c>
      <c r="CR462" s="115"/>
      <c r="CS462" s="116">
        <f>(CR462*$E462*$F462*$G462*$M462*$CS$13)</f>
        <v>0</v>
      </c>
      <c r="CT462" s="115"/>
      <c r="CU462" s="116">
        <f>(CT462*$E462*$F462*$G462*$M462*$CU$13)</f>
        <v>0</v>
      </c>
      <c r="CV462" s="115"/>
      <c r="CW462" s="116">
        <f>(CV462*$E462*$F462*$G462*$M462*$CW$13)</f>
        <v>0</v>
      </c>
      <c r="CX462" s="123">
        <v>0</v>
      </c>
      <c r="CY462" s="115">
        <f>(CX462*$E462*$F462*$G462*$M462*$CY$13)</f>
        <v>0</v>
      </c>
      <c r="CZ462" s="115"/>
      <c r="DA462" s="124">
        <f>(CZ462*$E462*$F462*$G462*$M462*$DA$13)</f>
        <v>0</v>
      </c>
      <c r="DB462" s="115">
        <v>0</v>
      </c>
      <c r="DC462" s="116">
        <f>(DB462*$E462*$F462*$G462*$M462*$DC$13)</f>
        <v>0</v>
      </c>
      <c r="DD462" s="125"/>
      <c r="DE462" s="115">
        <f>(DD462*$E462*$F462*$G462*$M462*$DE$13)</f>
        <v>0</v>
      </c>
      <c r="DF462" s="115"/>
      <c r="DG462" s="116">
        <f>(DF462*$E462*$F462*$G462*$M462*$DG$13)</f>
        <v>0</v>
      </c>
      <c r="DH462" s="115"/>
      <c r="DI462" s="116">
        <f>(DH462*$E462*$F462*$G462*$N462*$DI$13)</f>
        <v>0</v>
      </c>
      <c r="DJ462" s="115"/>
      <c r="DK462" s="124">
        <f>(DJ462*$E462*$F462*$G462*$O462*$DK$13)</f>
        <v>0</v>
      </c>
      <c r="DL462" s="124"/>
      <c r="DM462" s="124"/>
      <c r="DN462" s="116">
        <f t="shared" si="1763"/>
        <v>810</v>
      </c>
      <c r="DO462" s="116">
        <f t="shared" si="1763"/>
        <v>68080909.049999997</v>
      </c>
    </row>
    <row r="463" spans="1:119" s="37" customFormat="1" ht="45" customHeight="1" x14ac:dyDescent="0.25">
      <c r="A463" s="89"/>
      <c r="B463" s="109">
        <v>396</v>
      </c>
      <c r="C463" s="110" t="s">
        <v>1005</v>
      </c>
      <c r="D463" s="152" t="s">
        <v>1006</v>
      </c>
      <c r="E463" s="93">
        <v>24257</v>
      </c>
      <c r="F463" s="112">
        <v>2.35</v>
      </c>
      <c r="G463" s="131">
        <v>1</v>
      </c>
      <c r="H463" s="101"/>
      <c r="I463" s="101"/>
      <c r="J463" s="101"/>
      <c r="K463" s="65"/>
      <c r="L463" s="113">
        <v>1.4</v>
      </c>
      <c r="M463" s="113">
        <v>1.68</v>
      </c>
      <c r="N463" s="113">
        <v>2.23</v>
      </c>
      <c r="O463" s="114">
        <v>2.57</v>
      </c>
      <c r="P463" s="115">
        <v>0</v>
      </c>
      <c r="Q463" s="116">
        <f t="shared" si="1756"/>
        <v>0</v>
      </c>
      <c r="R463" s="115"/>
      <c r="S463" s="115">
        <f t="shared" si="1787"/>
        <v>0</v>
      </c>
      <c r="T463" s="115"/>
      <c r="U463" s="116">
        <f t="shared" si="1795"/>
        <v>0</v>
      </c>
      <c r="V463" s="115"/>
      <c r="W463" s="116">
        <f t="shared" si="1788"/>
        <v>0</v>
      </c>
      <c r="X463" s="115"/>
      <c r="Y463" s="116">
        <f t="shared" si="1789"/>
        <v>0</v>
      </c>
      <c r="Z463" s="116"/>
      <c r="AA463" s="116"/>
      <c r="AB463" s="115"/>
      <c r="AC463" s="116">
        <f t="shared" si="1796"/>
        <v>0</v>
      </c>
      <c r="AD463" s="115"/>
      <c r="AE463" s="116"/>
      <c r="AF463" s="115"/>
      <c r="AG463" s="116">
        <f>(AF463*$E463*$F463*$G463*$L463*$AG$13)</f>
        <v>0</v>
      </c>
      <c r="AH463" s="115"/>
      <c r="AI463" s="116"/>
      <c r="AJ463" s="117"/>
      <c r="AK463" s="116">
        <f>(AJ463*$E463*$F463*$G463*$L463*$AK$13)</f>
        <v>0</v>
      </c>
      <c r="AL463" s="115"/>
      <c r="AM463" s="116">
        <f>(AL463*$E463*$F463*$G463*$L463*$AM$13)</f>
        <v>0</v>
      </c>
      <c r="AN463" s="115"/>
      <c r="AO463" s="115">
        <f t="shared" si="1790"/>
        <v>0</v>
      </c>
      <c r="AP463" s="115"/>
      <c r="AQ463" s="116">
        <f t="shared" si="1791"/>
        <v>0</v>
      </c>
      <c r="AR463" s="123">
        <v>0</v>
      </c>
      <c r="AS463" s="116">
        <f t="shared" si="1792"/>
        <v>0</v>
      </c>
      <c r="AT463" s="115"/>
      <c r="AU463" s="122">
        <f>(AT463*$E463*$F463*$G463*$M463*$AU$13)</f>
        <v>0</v>
      </c>
      <c r="AV463" s="115"/>
      <c r="AW463" s="116">
        <f>(AV463*$E463*$F463*$G463*$L463*$AW$13)</f>
        <v>0</v>
      </c>
      <c r="AX463" s="115"/>
      <c r="AY463" s="115">
        <f>(AX463*$E463*$F463*$G463*$L463*$AY$13)</f>
        <v>0</v>
      </c>
      <c r="AZ463" s="115">
        <v>20</v>
      </c>
      <c r="BA463" s="116">
        <f t="shared" si="1759"/>
        <v>1436499.5399999998</v>
      </c>
      <c r="BB463" s="115"/>
      <c r="BC463" s="116">
        <f>(BB463*$E463*$F463*$G463*$L463*$BC$13)</f>
        <v>0</v>
      </c>
      <c r="BD463" s="115"/>
      <c r="BE463" s="116">
        <f>(BD463*$E463*$F463*$G463*$L463*$BE$13)</f>
        <v>0</v>
      </c>
      <c r="BF463" s="115"/>
      <c r="BG463" s="116">
        <f>(BF463*$E463*$F463*$G463*$L463*$BG$13)</f>
        <v>0</v>
      </c>
      <c r="BH463" s="115"/>
      <c r="BI463" s="116">
        <f>(BH463*$E463*$F463*$G463*$L463*$BI$13)</f>
        <v>0</v>
      </c>
      <c r="BJ463" s="115"/>
      <c r="BK463" s="116">
        <f>(BJ463*$E463*$F463*$G463*$M463*$BK$13)</f>
        <v>0</v>
      </c>
      <c r="BL463" s="115"/>
      <c r="BM463" s="116">
        <f>(BL463*$E463*$F463*$G463*$M463*$BM$13)</f>
        <v>0</v>
      </c>
      <c r="BN463" s="115"/>
      <c r="BO463" s="116">
        <f>(BN463*$E463*$F463*$G463*$M463*$BO$13)</f>
        <v>0</v>
      </c>
      <c r="BP463" s="115"/>
      <c r="BQ463" s="116">
        <f>(BP463*$E463*$F463*$G463*$M463*$BQ$13)</f>
        <v>0</v>
      </c>
      <c r="BR463" s="115"/>
      <c r="BS463" s="116">
        <f t="shared" si="1793"/>
        <v>0</v>
      </c>
      <c r="BT463" s="115"/>
      <c r="BU463" s="116">
        <f>(BT463*$E463*$F463*$G463*$M463*$BU$13)</f>
        <v>0</v>
      </c>
      <c r="BV463" s="115"/>
      <c r="BW463" s="124">
        <f>(BV463*$E463*$F463*$G463*$M463*$BW$13)</f>
        <v>0</v>
      </c>
      <c r="BX463" s="115"/>
      <c r="BY463" s="116">
        <f>(BX463*$E463*$F463*$G463*$L463*$BY$13)</f>
        <v>0</v>
      </c>
      <c r="BZ463" s="115"/>
      <c r="CA463" s="116">
        <f>(BZ463*$E463*$F463*$G463*$L463*$CA$13)</f>
        <v>0</v>
      </c>
      <c r="CB463" s="115"/>
      <c r="CC463" s="116">
        <f>(CB463*$E463*$F463*$G463*$L463*$CC$13)</f>
        <v>0</v>
      </c>
      <c r="CD463" s="115"/>
      <c r="CE463" s="116">
        <f>(CD463*$E463*$F463*$G463*$M463*$CE$13)</f>
        <v>0</v>
      </c>
      <c r="CF463" s="115"/>
      <c r="CG463" s="116">
        <f>(CF463*$E463*$F463*$G463*$L463*$CG$13)</f>
        <v>0</v>
      </c>
      <c r="CH463" s="115"/>
      <c r="CI463" s="116">
        <f>(CH463*$E463*$F463*$G463*$L463*$CI$13)</f>
        <v>0</v>
      </c>
      <c r="CJ463" s="115"/>
      <c r="CK463" s="116">
        <f>(CJ463*$E463*$F463*$G463*$L463*$CK$13)</f>
        <v>0</v>
      </c>
      <c r="CL463" s="115"/>
      <c r="CM463" s="116">
        <f>(CL463*$E463*$F463*$G463*$L463*$CM$13)</f>
        <v>0</v>
      </c>
      <c r="CN463" s="115"/>
      <c r="CO463" s="116">
        <f>(CN463*$E463*$F463*$G463*$L463*$CO$13)</f>
        <v>0</v>
      </c>
      <c r="CP463" s="115"/>
      <c r="CQ463" s="116">
        <f>(CP463*$E463*$F463*$G463*$L463*$CQ$13)</f>
        <v>0</v>
      </c>
      <c r="CR463" s="115"/>
      <c r="CS463" s="116">
        <f>(CR463*$E463*$F463*$G463*$M463*$CS$13)</f>
        <v>0</v>
      </c>
      <c r="CT463" s="115"/>
      <c r="CU463" s="116">
        <f>(CT463*$E463*$F463*$G463*$M463*$CU$13)</f>
        <v>0</v>
      </c>
      <c r="CV463" s="115"/>
      <c r="CW463" s="116">
        <f>(CV463*$E463*$F463*$G463*$M463*$CW$13)</f>
        <v>0</v>
      </c>
      <c r="CX463" s="123">
        <v>0</v>
      </c>
      <c r="CY463" s="115">
        <f>(CX463*$E463*$F463*$G463*$M463*$CY$13)</f>
        <v>0</v>
      </c>
      <c r="CZ463" s="115"/>
      <c r="DA463" s="124">
        <f>(CZ463*$E463*$F463*$G463*$M463*$DA$13)</f>
        <v>0</v>
      </c>
      <c r="DB463" s="115">
        <v>0</v>
      </c>
      <c r="DC463" s="116">
        <f>(DB463*$E463*$F463*$G463*$M463*$DC$13)</f>
        <v>0</v>
      </c>
      <c r="DD463" s="125"/>
      <c r="DE463" s="115">
        <f>(DD463*$E463*$F463*$G463*$M463*$DE$13)</f>
        <v>0</v>
      </c>
      <c r="DF463" s="115"/>
      <c r="DG463" s="116">
        <f>(DF463*$E463*$F463*$G463*$M463*$DG$13)</f>
        <v>0</v>
      </c>
      <c r="DH463" s="115"/>
      <c r="DI463" s="116">
        <f>(DH463*$E463*$F463*$G463*$N463*$DI$13)</f>
        <v>0</v>
      </c>
      <c r="DJ463" s="115"/>
      <c r="DK463" s="124">
        <f>(DJ463*$E463*$F463*$G463*$O463*$DK$13)</f>
        <v>0</v>
      </c>
      <c r="DL463" s="124"/>
      <c r="DM463" s="124"/>
      <c r="DN463" s="116">
        <f t="shared" si="1763"/>
        <v>20</v>
      </c>
      <c r="DO463" s="116">
        <f t="shared" si="1763"/>
        <v>1436499.5399999998</v>
      </c>
    </row>
    <row r="464" spans="1:119" s="37" customFormat="1" ht="30" customHeight="1" x14ac:dyDescent="0.25">
      <c r="A464" s="89"/>
      <c r="B464" s="109">
        <v>397</v>
      </c>
      <c r="C464" s="290" t="s">
        <v>1007</v>
      </c>
      <c r="D464" s="152" t="s">
        <v>1008</v>
      </c>
      <c r="E464" s="93">
        <v>24257</v>
      </c>
      <c r="F464" s="112">
        <v>1.44</v>
      </c>
      <c r="G464" s="131">
        <v>1</v>
      </c>
      <c r="H464" s="101"/>
      <c r="I464" s="101"/>
      <c r="J464" s="101"/>
      <c r="K464" s="65"/>
      <c r="L464" s="113">
        <v>1.4</v>
      </c>
      <c r="M464" s="113">
        <v>1.68</v>
      </c>
      <c r="N464" s="113">
        <v>2.23</v>
      </c>
      <c r="O464" s="114">
        <v>2.57</v>
      </c>
      <c r="P464" s="115"/>
      <c r="Q464" s="116">
        <f t="shared" si="1756"/>
        <v>0</v>
      </c>
      <c r="R464" s="115"/>
      <c r="S464" s="115">
        <f t="shared" si="1787"/>
        <v>0</v>
      </c>
      <c r="T464" s="115"/>
      <c r="U464" s="116">
        <f t="shared" si="1795"/>
        <v>0</v>
      </c>
      <c r="V464" s="115"/>
      <c r="W464" s="116">
        <f t="shared" si="1788"/>
        <v>0</v>
      </c>
      <c r="X464" s="115"/>
      <c r="Y464" s="116">
        <f t="shared" si="1789"/>
        <v>0</v>
      </c>
      <c r="Z464" s="116"/>
      <c r="AA464" s="116"/>
      <c r="AB464" s="115"/>
      <c r="AC464" s="116">
        <f t="shared" si="1796"/>
        <v>0</v>
      </c>
      <c r="AD464" s="115"/>
      <c r="AE464" s="116"/>
      <c r="AF464" s="115"/>
      <c r="AG464" s="116"/>
      <c r="AH464" s="115"/>
      <c r="AI464" s="116"/>
      <c r="AJ464" s="117"/>
      <c r="AK464" s="116"/>
      <c r="AL464" s="115"/>
      <c r="AM464" s="116"/>
      <c r="AN464" s="115"/>
      <c r="AO464" s="115"/>
      <c r="AP464" s="115"/>
      <c r="AQ464" s="116"/>
      <c r="AR464" s="123"/>
      <c r="AS464" s="116">
        <f t="shared" si="1792"/>
        <v>0</v>
      </c>
      <c r="AT464" s="115"/>
      <c r="AU464" s="122"/>
      <c r="AV464" s="115"/>
      <c r="AW464" s="116"/>
      <c r="AX464" s="115"/>
      <c r="AY464" s="115"/>
      <c r="AZ464" s="115"/>
      <c r="BA464" s="116">
        <f t="shared" si="1759"/>
        <v>0</v>
      </c>
      <c r="BB464" s="115"/>
      <c r="BC464" s="116"/>
      <c r="BD464" s="115"/>
      <c r="BE464" s="116"/>
      <c r="BF464" s="115"/>
      <c r="BG464" s="116"/>
      <c r="BH464" s="115"/>
      <c r="BI464" s="116"/>
      <c r="BJ464" s="115"/>
      <c r="BK464" s="116"/>
      <c r="BL464" s="115"/>
      <c r="BM464" s="116"/>
      <c r="BN464" s="115"/>
      <c r="BO464" s="116"/>
      <c r="BP464" s="115"/>
      <c r="BQ464" s="116"/>
      <c r="BR464" s="115"/>
      <c r="BS464" s="116"/>
      <c r="BT464" s="115"/>
      <c r="BU464" s="116"/>
      <c r="BV464" s="115"/>
      <c r="BW464" s="124"/>
      <c r="BX464" s="115"/>
      <c r="BY464" s="116"/>
      <c r="BZ464" s="115"/>
      <c r="CA464" s="116"/>
      <c r="CB464" s="115"/>
      <c r="CC464" s="116"/>
      <c r="CD464" s="115"/>
      <c r="CE464" s="116"/>
      <c r="CF464" s="115"/>
      <c r="CG464" s="116"/>
      <c r="CH464" s="115"/>
      <c r="CI464" s="116"/>
      <c r="CJ464" s="115"/>
      <c r="CK464" s="116"/>
      <c r="CL464" s="115"/>
      <c r="CM464" s="116"/>
      <c r="CN464" s="115"/>
      <c r="CO464" s="116"/>
      <c r="CP464" s="115"/>
      <c r="CQ464" s="116"/>
      <c r="CR464" s="115"/>
      <c r="CS464" s="116"/>
      <c r="CT464" s="115"/>
      <c r="CU464" s="116"/>
      <c r="CV464" s="115"/>
      <c r="CW464" s="116"/>
      <c r="CX464" s="123"/>
      <c r="CY464" s="115"/>
      <c r="CZ464" s="115"/>
      <c r="DA464" s="124"/>
      <c r="DB464" s="115"/>
      <c r="DC464" s="116"/>
      <c r="DD464" s="125"/>
      <c r="DE464" s="115"/>
      <c r="DF464" s="115"/>
      <c r="DG464" s="116"/>
      <c r="DH464" s="115"/>
      <c r="DI464" s="116"/>
      <c r="DJ464" s="115"/>
      <c r="DK464" s="124"/>
      <c r="DL464" s="124"/>
      <c r="DM464" s="124"/>
      <c r="DN464" s="116">
        <f t="shared" si="1763"/>
        <v>0</v>
      </c>
      <c r="DO464" s="116">
        <f t="shared" si="1763"/>
        <v>0</v>
      </c>
    </row>
    <row r="465" spans="1:120" s="37" customFormat="1" ht="30" customHeight="1" x14ac:dyDescent="0.25">
      <c r="A465" s="89"/>
      <c r="B465" s="109">
        <v>398</v>
      </c>
      <c r="C465" s="290" t="s">
        <v>1009</v>
      </c>
      <c r="D465" s="152" t="s">
        <v>1010</v>
      </c>
      <c r="E465" s="93">
        <v>24257</v>
      </c>
      <c r="F465" s="112">
        <v>1.24</v>
      </c>
      <c r="G465" s="131">
        <v>1</v>
      </c>
      <c r="H465" s="101"/>
      <c r="I465" s="101"/>
      <c r="J465" s="101"/>
      <c r="K465" s="65"/>
      <c r="L465" s="113">
        <v>1.4</v>
      </c>
      <c r="M465" s="113">
        <v>1.68</v>
      </c>
      <c r="N465" s="113">
        <v>2.23</v>
      </c>
      <c r="O465" s="114">
        <v>2.57</v>
      </c>
      <c r="P465" s="115"/>
      <c r="Q465" s="116">
        <f t="shared" si="1756"/>
        <v>0</v>
      </c>
      <c r="R465" s="115"/>
      <c r="S465" s="115">
        <f t="shared" si="1787"/>
        <v>0</v>
      </c>
      <c r="T465" s="115"/>
      <c r="U465" s="116">
        <f t="shared" si="1795"/>
        <v>0</v>
      </c>
      <c r="V465" s="115"/>
      <c r="W465" s="116">
        <f t="shared" si="1788"/>
        <v>0</v>
      </c>
      <c r="X465" s="115"/>
      <c r="Y465" s="116">
        <f t="shared" si="1789"/>
        <v>0</v>
      </c>
      <c r="Z465" s="116"/>
      <c r="AA465" s="116"/>
      <c r="AB465" s="115"/>
      <c r="AC465" s="116">
        <f t="shared" si="1796"/>
        <v>0</v>
      </c>
      <c r="AD465" s="115"/>
      <c r="AE465" s="116"/>
      <c r="AF465" s="115"/>
      <c r="AG465" s="116"/>
      <c r="AH465" s="115"/>
      <c r="AI465" s="116"/>
      <c r="AJ465" s="117"/>
      <c r="AK465" s="116"/>
      <c r="AL465" s="115"/>
      <c r="AM465" s="116"/>
      <c r="AN465" s="115"/>
      <c r="AO465" s="115"/>
      <c r="AP465" s="115"/>
      <c r="AQ465" s="116"/>
      <c r="AR465" s="123"/>
      <c r="AS465" s="116">
        <f t="shared" si="1792"/>
        <v>0</v>
      </c>
      <c r="AT465" s="115"/>
      <c r="AU465" s="122"/>
      <c r="AV465" s="115"/>
      <c r="AW465" s="116"/>
      <c r="AX465" s="115"/>
      <c r="AY465" s="115"/>
      <c r="AZ465" s="115"/>
      <c r="BA465" s="116">
        <f t="shared" si="1759"/>
        <v>0</v>
      </c>
      <c r="BB465" s="115"/>
      <c r="BC465" s="116"/>
      <c r="BD465" s="115"/>
      <c r="BE465" s="116"/>
      <c r="BF465" s="115"/>
      <c r="BG465" s="116"/>
      <c r="BH465" s="115"/>
      <c r="BI465" s="116"/>
      <c r="BJ465" s="115"/>
      <c r="BK465" s="116"/>
      <c r="BL465" s="115"/>
      <c r="BM465" s="116"/>
      <c r="BN465" s="115"/>
      <c r="BO465" s="116"/>
      <c r="BP465" s="115"/>
      <c r="BQ465" s="116"/>
      <c r="BR465" s="115"/>
      <c r="BS465" s="116"/>
      <c r="BT465" s="115"/>
      <c r="BU465" s="116"/>
      <c r="BV465" s="115"/>
      <c r="BW465" s="124"/>
      <c r="BX465" s="115"/>
      <c r="BY465" s="116"/>
      <c r="BZ465" s="115"/>
      <c r="CA465" s="116"/>
      <c r="CB465" s="115"/>
      <c r="CC465" s="116"/>
      <c r="CD465" s="115"/>
      <c r="CE465" s="116"/>
      <c r="CF465" s="115"/>
      <c r="CG465" s="116"/>
      <c r="CH465" s="115"/>
      <c r="CI465" s="116"/>
      <c r="CJ465" s="115"/>
      <c r="CK465" s="116"/>
      <c r="CL465" s="115"/>
      <c r="CM465" s="116"/>
      <c r="CN465" s="115"/>
      <c r="CO465" s="116"/>
      <c r="CP465" s="115"/>
      <c r="CQ465" s="116"/>
      <c r="CR465" s="115"/>
      <c r="CS465" s="116"/>
      <c r="CT465" s="115"/>
      <c r="CU465" s="116"/>
      <c r="CV465" s="115"/>
      <c r="CW465" s="116"/>
      <c r="CX465" s="123"/>
      <c r="CY465" s="115"/>
      <c r="CZ465" s="115"/>
      <c r="DA465" s="124"/>
      <c r="DB465" s="115"/>
      <c r="DC465" s="116"/>
      <c r="DD465" s="125"/>
      <c r="DE465" s="115"/>
      <c r="DF465" s="115"/>
      <c r="DG465" s="116"/>
      <c r="DH465" s="115"/>
      <c r="DI465" s="116"/>
      <c r="DJ465" s="115"/>
      <c r="DK465" s="124"/>
      <c r="DL465" s="124"/>
      <c r="DM465" s="124"/>
      <c r="DN465" s="116">
        <f t="shared" si="1763"/>
        <v>0</v>
      </c>
      <c r="DO465" s="116">
        <f t="shared" si="1763"/>
        <v>0</v>
      </c>
    </row>
    <row r="466" spans="1:120" s="37" customFormat="1" ht="45" customHeight="1" x14ac:dyDescent="0.25">
      <c r="A466" s="89"/>
      <c r="B466" s="109">
        <v>399</v>
      </c>
      <c r="C466" s="290" t="s">
        <v>1011</v>
      </c>
      <c r="D466" s="152" t="s">
        <v>1012</v>
      </c>
      <c r="E466" s="93">
        <v>24257</v>
      </c>
      <c r="F466" s="112">
        <v>1.08</v>
      </c>
      <c r="G466" s="131">
        <v>1</v>
      </c>
      <c r="H466" s="101"/>
      <c r="I466" s="101"/>
      <c r="J466" s="101"/>
      <c r="K466" s="65"/>
      <c r="L466" s="113">
        <v>1.4</v>
      </c>
      <c r="M466" s="113">
        <v>1.68</v>
      </c>
      <c r="N466" s="113">
        <v>2.23</v>
      </c>
      <c r="O466" s="114">
        <v>2.57</v>
      </c>
      <c r="P466" s="115"/>
      <c r="Q466" s="116">
        <f t="shared" si="1756"/>
        <v>0</v>
      </c>
      <c r="R466" s="115"/>
      <c r="S466" s="115">
        <f t="shared" si="1787"/>
        <v>0</v>
      </c>
      <c r="T466" s="115"/>
      <c r="U466" s="116">
        <f t="shared" si="1795"/>
        <v>0</v>
      </c>
      <c r="V466" s="115"/>
      <c r="W466" s="116">
        <f t="shared" si="1788"/>
        <v>0</v>
      </c>
      <c r="X466" s="115"/>
      <c r="Y466" s="116">
        <f t="shared" si="1789"/>
        <v>0</v>
      </c>
      <c r="Z466" s="116"/>
      <c r="AA466" s="116"/>
      <c r="AB466" s="115"/>
      <c r="AC466" s="116">
        <f t="shared" si="1796"/>
        <v>0</v>
      </c>
      <c r="AD466" s="115"/>
      <c r="AE466" s="116"/>
      <c r="AF466" s="115"/>
      <c r="AG466" s="116"/>
      <c r="AH466" s="115"/>
      <c r="AI466" s="116"/>
      <c r="AJ466" s="117"/>
      <c r="AK466" s="116"/>
      <c r="AL466" s="115"/>
      <c r="AM466" s="116"/>
      <c r="AN466" s="115"/>
      <c r="AO466" s="115"/>
      <c r="AP466" s="115"/>
      <c r="AQ466" s="116"/>
      <c r="AR466" s="123"/>
      <c r="AS466" s="116">
        <f t="shared" si="1792"/>
        <v>0</v>
      </c>
      <c r="AT466" s="115"/>
      <c r="AU466" s="122"/>
      <c r="AV466" s="115"/>
      <c r="AW466" s="116"/>
      <c r="AX466" s="115"/>
      <c r="AY466" s="115"/>
      <c r="AZ466" s="115">
        <v>250</v>
      </c>
      <c r="BA466" s="116">
        <f t="shared" si="1759"/>
        <v>8252231.4000000004</v>
      </c>
      <c r="BB466" s="115"/>
      <c r="BC466" s="116"/>
      <c r="BD466" s="115"/>
      <c r="BE466" s="116"/>
      <c r="BF466" s="115"/>
      <c r="BG466" s="116"/>
      <c r="BH466" s="115"/>
      <c r="BI466" s="116"/>
      <c r="BJ466" s="115"/>
      <c r="BK466" s="116"/>
      <c r="BL466" s="115"/>
      <c r="BM466" s="116"/>
      <c r="BN466" s="115"/>
      <c r="BO466" s="116"/>
      <c r="BP466" s="115"/>
      <c r="BQ466" s="116"/>
      <c r="BR466" s="115"/>
      <c r="BS466" s="116"/>
      <c r="BT466" s="115"/>
      <c r="BU466" s="116"/>
      <c r="BV466" s="115"/>
      <c r="BW466" s="124"/>
      <c r="BX466" s="115"/>
      <c r="BY466" s="116"/>
      <c r="BZ466" s="115"/>
      <c r="CA466" s="116"/>
      <c r="CB466" s="115"/>
      <c r="CC466" s="116"/>
      <c r="CD466" s="115"/>
      <c r="CE466" s="116"/>
      <c r="CF466" s="115"/>
      <c r="CG466" s="116"/>
      <c r="CH466" s="115"/>
      <c r="CI466" s="116"/>
      <c r="CJ466" s="115"/>
      <c r="CK466" s="116"/>
      <c r="CL466" s="115"/>
      <c r="CM466" s="116"/>
      <c r="CN466" s="115"/>
      <c r="CO466" s="116"/>
      <c r="CP466" s="115"/>
      <c r="CQ466" s="116"/>
      <c r="CR466" s="115"/>
      <c r="CS466" s="116"/>
      <c r="CT466" s="115"/>
      <c r="CU466" s="116"/>
      <c r="CV466" s="115"/>
      <c r="CW466" s="116"/>
      <c r="CX466" s="123"/>
      <c r="CY466" s="115"/>
      <c r="CZ466" s="115"/>
      <c r="DA466" s="124"/>
      <c r="DB466" s="115"/>
      <c r="DC466" s="116"/>
      <c r="DD466" s="125"/>
      <c r="DE466" s="115"/>
      <c r="DF466" s="115"/>
      <c r="DG466" s="116"/>
      <c r="DH466" s="115"/>
      <c r="DI466" s="116"/>
      <c r="DJ466" s="115"/>
      <c r="DK466" s="124"/>
      <c r="DL466" s="124"/>
      <c r="DM466" s="124"/>
      <c r="DN466" s="116">
        <f t="shared" si="1763"/>
        <v>250</v>
      </c>
      <c r="DO466" s="116">
        <f t="shared" si="1763"/>
        <v>8252231.4000000004</v>
      </c>
    </row>
    <row r="467" spans="1:120" s="37" customFormat="1" ht="45" customHeight="1" x14ac:dyDescent="0.25">
      <c r="A467" s="89"/>
      <c r="B467" s="109">
        <v>400</v>
      </c>
      <c r="C467" s="290" t="s">
        <v>1013</v>
      </c>
      <c r="D467" s="152" t="s">
        <v>1014</v>
      </c>
      <c r="E467" s="93">
        <v>24257</v>
      </c>
      <c r="F467" s="112">
        <v>1.61</v>
      </c>
      <c r="G467" s="131">
        <v>1</v>
      </c>
      <c r="H467" s="101"/>
      <c r="I467" s="101"/>
      <c r="J467" s="101"/>
      <c r="K467" s="65"/>
      <c r="L467" s="113">
        <v>1.4</v>
      </c>
      <c r="M467" s="113">
        <v>1.68</v>
      </c>
      <c r="N467" s="113">
        <v>2.23</v>
      </c>
      <c r="O467" s="114">
        <v>2.57</v>
      </c>
      <c r="P467" s="115"/>
      <c r="Q467" s="116">
        <f t="shared" si="1756"/>
        <v>0</v>
      </c>
      <c r="R467" s="115"/>
      <c r="S467" s="115">
        <f t="shared" si="1787"/>
        <v>0</v>
      </c>
      <c r="T467" s="115"/>
      <c r="U467" s="116">
        <f t="shared" si="1795"/>
        <v>0</v>
      </c>
      <c r="V467" s="115"/>
      <c r="W467" s="116">
        <f t="shared" si="1788"/>
        <v>0</v>
      </c>
      <c r="X467" s="115"/>
      <c r="Y467" s="116">
        <f t="shared" si="1789"/>
        <v>0</v>
      </c>
      <c r="Z467" s="116"/>
      <c r="AA467" s="116"/>
      <c r="AB467" s="115"/>
      <c r="AC467" s="116">
        <f t="shared" si="1796"/>
        <v>0</v>
      </c>
      <c r="AD467" s="115"/>
      <c r="AE467" s="116"/>
      <c r="AF467" s="115"/>
      <c r="AG467" s="116"/>
      <c r="AH467" s="115"/>
      <c r="AI467" s="116"/>
      <c r="AJ467" s="117"/>
      <c r="AK467" s="116"/>
      <c r="AL467" s="115"/>
      <c r="AM467" s="116"/>
      <c r="AN467" s="115"/>
      <c r="AO467" s="115"/>
      <c r="AP467" s="115"/>
      <c r="AQ467" s="116"/>
      <c r="AR467" s="123"/>
      <c r="AS467" s="116">
        <f t="shared" si="1792"/>
        <v>0</v>
      </c>
      <c r="AT467" s="115"/>
      <c r="AU467" s="122"/>
      <c r="AV467" s="115"/>
      <c r="AW467" s="116"/>
      <c r="AX467" s="115"/>
      <c r="AY467" s="115"/>
      <c r="AZ467" s="115">
        <v>50</v>
      </c>
      <c r="BA467" s="116">
        <f t="shared" si="1759"/>
        <v>2460387.5100000002</v>
      </c>
      <c r="BB467" s="115"/>
      <c r="BC467" s="116"/>
      <c r="BD467" s="115"/>
      <c r="BE467" s="116"/>
      <c r="BF467" s="115"/>
      <c r="BG467" s="116"/>
      <c r="BH467" s="115"/>
      <c r="BI467" s="116"/>
      <c r="BJ467" s="115"/>
      <c r="BK467" s="116"/>
      <c r="BL467" s="115"/>
      <c r="BM467" s="116"/>
      <c r="BN467" s="115"/>
      <c r="BO467" s="116"/>
      <c r="BP467" s="115"/>
      <c r="BQ467" s="116"/>
      <c r="BR467" s="115"/>
      <c r="BS467" s="116"/>
      <c r="BT467" s="115"/>
      <c r="BU467" s="116"/>
      <c r="BV467" s="115"/>
      <c r="BW467" s="124"/>
      <c r="BX467" s="115"/>
      <c r="BY467" s="116"/>
      <c r="BZ467" s="115"/>
      <c r="CA467" s="116"/>
      <c r="CB467" s="115"/>
      <c r="CC467" s="116"/>
      <c r="CD467" s="115"/>
      <c r="CE467" s="116"/>
      <c r="CF467" s="115"/>
      <c r="CG467" s="116"/>
      <c r="CH467" s="115"/>
      <c r="CI467" s="116"/>
      <c r="CJ467" s="115"/>
      <c r="CK467" s="116"/>
      <c r="CL467" s="115"/>
      <c r="CM467" s="116"/>
      <c r="CN467" s="115"/>
      <c r="CO467" s="116"/>
      <c r="CP467" s="115"/>
      <c r="CQ467" s="116"/>
      <c r="CR467" s="115"/>
      <c r="CS467" s="116"/>
      <c r="CT467" s="115"/>
      <c r="CU467" s="116"/>
      <c r="CV467" s="115"/>
      <c r="CW467" s="116"/>
      <c r="CX467" s="123"/>
      <c r="CY467" s="115"/>
      <c r="CZ467" s="115"/>
      <c r="DA467" s="124"/>
      <c r="DB467" s="115"/>
      <c r="DC467" s="116"/>
      <c r="DD467" s="125"/>
      <c r="DE467" s="115"/>
      <c r="DF467" s="115"/>
      <c r="DG467" s="116"/>
      <c r="DH467" s="115"/>
      <c r="DI467" s="116"/>
      <c r="DJ467" s="115"/>
      <c r="DK467" s="124"/>
      <c r="DL467" s="124"/>
      <c r="DM467" s="124"/>
      <c r="DN467" s="116">
        <f t="shared" si="1763"/>
        <v>50</v>
      </c>
      <c r="DO467" s="116">
        <f t="shared" si="1763"/>
        <v>2460387.5100000002</v>
      </c>
    </row>
    <row r="468" spans="1:120" s="37" customFormat="1" ht="45" customHeight="1" x14ac:dyDescent="0.25">
      <c r="A468" s="89"/>
      <c r="B468" s="109">
        <v>401</v>
      </c>
      <c r="C468" s="290" t="s">
        <v>1015</v>
      </c>
      <c r="D468" s="152" t="s">
        <v>1016</v>
      </c>
      <c r="E468" s="93">
        <v>24257</v>
      </c>
      <c r="F468" s="112">
        <v>2.15</v>
      </c>
      <c r="G468" s="131">
        <v>1</v>
      </c>
      <c r="H468" s="101"/>
      <c r="I468" s="101"/>
      <c r="J468" s="101"/>
      <c r="K468" s="65"/>
      <c r="L468" s="113">
        <v>1.4</v>
      </c>
      <c r="M468" s="113">
        <v>1.68</v>
      </c>
      <c r="N468" s="113">
        <v>2.23</v>
      </c>
      <c r="O468" s="114">
        <v>2.57</v>
      </c>
      <c r="P468" s="115"/>
      <c r="Q468" s="116">
        <f t="shared" si="1756"/>
        <v>0</v>
      </c>
      <c r="R468" s="115"/>
      <c r="S468" s="115">
        <f t="shared" si="1787"/>
        <v>0</v>
      </c>
      <c r="T468" s="115"/>
      <c r="U468" s="116">
        <f t="shared" si="1795"/>
        <v>0</v>
      </c>
      <c r="V468" s="115"/>
      <c r="W468" s="116">
        <f t="shared" si="1788"/>
        <v>0</v>
      </c>
      <c r="X468" s="115"/>
      <c r="Y468" s="116">
        <f t="shared" si="1789"/>
        <v>0</v>
      </c>
      <c r="Z468" s="116"/>
      <c r="AA468" s="116"/>
      <c r="AB468" s="115"/>
      <c r="AC468" s="116">
        <f t="shared" si="1796"/>
        <v>0</v>
      </c>
      <c r="AD468" s="115"/>
      <c r="AE468" s="116"/>
      <c r="AF468" s="115"/>
      <c r="AG468" s="116"/>
      <c r="AH468" s="115"/>
      <c r="AI468" s="116"/>
      <c r="AJ468" s="117"/>
      <c r="AK468" s="116"/>
      <c r="AL468" s="115"/>
      <c r="AM468" s="116"/>
      <c r="AN468" s="115"/>
      <c r="AO468" s="115"/>
      <c r="AP468" s="115"/>
      <c r="AQ468" s="116"/>
      <c r="AR468" s="123"/>
      <c r="AS468" s="116">
        <f t="shared" si="1792"/>
        <v>0</v>
      </c>
      <c r="AT468" s="115"/>
      <c r="AU468" s="122"/>
      <c r="AV468" s="115"/>
      <c r="AW468" s="116"/>
      <c r="AX468" s="115"/>
      <c r="AY468" s="115"/>
      <c r="AZ468" s="115"/>
      <c r="BA468" s="116">
        <f t="shared" si="1759"/>
        <v>0</v>
      </c>
      <c r="BB468" s="115"/>
      <c r="BC468" s="116"/>
      <c r="BD468" s="115"/>
      <c r="BE468" s="116"/>
      <c r="BF468" s="115"/>
      <c r="BG468" s="116"/>
      <c r="BH468" s="115"/>
      <c r="BI468" s="116"/>
      <c r="BJ468" s="115"/>
      <c r="BK468" s="116"/>
      <c r="BL468" s="115"/>
      <c r="BM468" s="116"/>
      <c r="BN468" s="115"/>
      <c r="BO468" s="116"/>
      <c r="BP468" s="115"/>
      <c r="BQ468" s="116"/>
      <c r="BR468" s="115"/>
      <c r="BS468" s="116"/>
      <c r="BT468" s="115"/>
      <c r="BU468" s="116"/>
      <c r="BV468" s="115"/>
      <c r="BW468" s="124"/>
      <c r="BX468" s="115"/>
      <c r="BY468" s="116"/>
      <c r="BZ468" s="115"/>
      <c r="CA468" s="116"/>
      <c r="CB468" s="115"/>
      <c r="CC468" s="116"/>
      <c r="CD468" s="115"/>
      <c r="CE468" s="116"/>
      <c r="CF468" s="115"/>
      <c r="CG468" s="116"/>
      <c r="CH468" s="115"/>
      <c r="CI468" s="116"/>
      <c r="CJ468" s="115"/>
      <c r="CK468" s="116"/>
      <c r="CL468" s="115"/>
      <c r="CM468" s="116"/>
      <c r="CN468" s="115"/>
      <c r="CO468" s="116"/>
      <c r="CP468" s="115"/>
      <c r="CQ468" s="116"/>
      <c r="CR468" s="115"/>
      <c r="CS468" s="116"/>
      <c r="CT468" s="115"/>
      <c r="CU468" s="116"/>
      <c r="CV468" s="115"/>
      <c r="CW468" s="116"/>
      <c r="CX468" s="123"/>
      <c r="CY468" s="115"/>
      <c r="CZ468" s="115"/>
      <c r="DA468" s="124"/>
      <c r="DB468" s="115"/>
      <c r="DC468" s="116"/>
      <c r="DD468" s="125"/>
      <c r="DE468" s="115"/>
      <c r="DF468" s="115"/>
      <c r="DG468" s="116"/>
      <c r="DH468" s="115"/>
      <c r="DI468" s="116"/>
      <c r="DJ468" s="115"/>
      <c r="DK468" s="124"/>
      <c r="DL468" s="124"/>
      <c r="DM468" s="124"/>
      <c r="DN468" s="116">
        <f t="shared" si="1763"/>
        <v>0</v>
      </c>
      <c r="DO468" s="116">
        <f t="shared" si="1763"/>
        <v>0</v>
      </c>
    </row>
    <row r="469" spans="1:120" s="232" customFormat="1" ht="21.75" customHeight="1" x14ac:dyDescent="0.3">
      <c r="A469" s="223">
        <v>38</v>
      </c>
      <c r="B469" s="224"/>
      <c r="C469" s="225"/>
      <c r="D469" s="226" t="s">
        <v>1017</v>
      </c>
      <c r="E469" s="103">
        <v>24257</v>
      </c>
      <c r="F469" s="227">
        <v>1.5</v>
      </c>
      <c r="G469" s="228"/>
      <c r="H469" s="229"/>
      <c r="I469" s="229"/>
      <c r="J469" s="229"/>
      <c r="K469" s="105"/>
      <c r="L469" s="230">
        <v>1.4</v>
      </c>
      <c r="M469" s="230">
        <v>1.68</v>
      </c>
      <c r="N469" s="230">
        <v>2.23</v>
      </c>
      <c r="O469" s="231">
        <v>2.57</v>
      </c>
      <c r="P469" s="100">
        <f>SUM(P470)</f>
        <v>0</v>
      </c>
      <c r="Q469" s="100">
        <f t="shared" ref="Q469:CB469" si="1797">SUM(Q470)</f>
        <v>0</v>
      </c>
      <c r="R469" s="100">
        <f t="shared" si="1797"/>
        <v>0</v>
      </c>
      <c r="S469" s="100">
        <f t="shared" si="1797"/>
        <v>0</v>
      </c>
      <c r="T469" s="100">
        <f t="shared" si="1797"/>
        <v>0</v>
      </c>
      <c r="U469" s="100">
        <f t="shared" si="1797"/>
        <v>0</v>
      </c>
      <c r="V469" s="100">
        <f t="shared" si="1797"/>
        <v>0</v>
      </c>
      <c r="W469" s="100">
        <f t="shared" si="1797"/>
        <v>0</v>
      </c>
      <c r="X469" s="100">
        <f t="shared" si="1797"/>
        <v>0</v>
      </c>
      <c r="Y469" s="100">
        <f t="shared" si="1797"/>
        <v>0</v>
      </c>
      <c r="Z469" s="100"/>
      <c r="AA469" s="100"/>
      <c r="AB469" s="100">
        <f t="shared" si="1797"/>
        <v>0</v>
      </c>
      <c r="AC469" s="100">
        <f t="shared" si="1797"/>
        <v>0</v>
      </c>
      <c r="AD469" s="100">
        <f t="shared" si="1797"/>
        <v>0</v>
      </c>
      <c r="AE469" s="100">
        <f t="shared" si="1797"/>
        <v>0</v>
      </c>
      <c r="AF469" s="100">
        <f t="shared" si="1797"/>
        <v>0</v>
      </c>
      <c r="AG469" s="100">
        <f t="shared" si="1797"/>
        <v>0</v>
      </c>
      <c r="AH469" s="100">
        <f t="shared" si="1797"/>
        <v>0</v>
      </c>
      <c r="AI469" s="100">
        <f t="shared" si="1797"/>
        <v>0</v>
      </c>
      <c r="AJ469" s="100">
        <f t="shared" si="1797"/>
        <v>0</v>
      </c>
      <c r="AK469" s="100">
        <f t="shared" si="1797"/>
        <v>0</v>
      </c>
      <c r="AL469" s="100">
        <f t="shared" si="1797"/>
        <v>0</v>
      </c>
      <c r="AM469" s="100">
        <f t="shared" si="1797"/>
        <v>0</v>
      </c>
      <c r="AN469" s="100">
        <f t="shared" si="1797"/>
        <v>0</v>
      </c>
      <c r="AO469" s="100">
        <f t="shared" si="1797"/>
        <v>0</v>
      </c>
      <c r="AP469" s="100">
        <f t="shared" si="1797"/>
        <v>0</v>
      </c>
      <c r="AQ469" s="100">
        <f t="shared" si="1797"/>
        <v>0</v>
      </c>
      <c r="AR469" s="100">
        <f t="shared" si="1797"/>
        <v>0</v>
      </c>
      <c r="AS469" s="100">
        <f t="shared" si="1797"/>
        <v>0</v>
      </c>
      <c r="AT469" s="100">
        <f t="shared" si="1797"/>
        <v>98</v>
      </c>
      <c r="AU469" s="100">
        <f t="shared" si="1797"/>
        <v>6589559.5920000002</v>
      </c>
      <c r="AV469" s="100">
        <f t="shared" si="1797"/>
        <v>0</v>
      </c>
      <c r="AW469" s="100">
        <f t="shared" si="1797"/>
        <v>0</v>
      </c>
      <c r="AX469" s="100">
        <f t="shared" si="1797"/>
        <v>0</v>
      </c>
      <c r="AY469" s="100">
        <f t="shared" si="1797"/>
        <v>0</v>
      </c>
      <c r="AZ469" s="100">
        <f t="shared" si="1797"/>
        <v>0</v>
      </c>
      <c r="BA469" s="100">
        <f t="shared" si="1797"/>
        <v>0</v>
      </c>
      <c r="BB469" s="100">
        <f t="shared" si="1797"/>
        <v>0</v>
      </c>
      <c r="BC469" s="100">
        <f t="shared" si="1797"/>
        <v>0</v>
      </c>
      <c r="BD469" s="100">
        <f t="shared" si="1797"/>
        <v>0</v>
      </c>
      <c r="BE469" s="100">
        <f t="shared" si="1797"/>
        <v>0</v>
      </c>
      <c r="BF469" s="100">
        <f t="shared" si="1797"/>
        <v>0</v>
      </c>
      <c r="BG469" s="100">
        <f t="shared" si="1797"/>
        <v>0</v>
      </c>
      <c r="BH469" s="100">
        <f t="shared" si="1797"/>
        <v>0</v>
      </c>
      <c r="BI469" s="100">
        <f t="shared" si="1797"/>
        <v>0</v>
      </c>
      <c r="BJ469" s="100">
        <f t="shared" si="1797"/>
        <v>0</v>
      </c>
      <c r="BK469" s="100">
        <f t="shared" si="1797"/>
        <v>0</v>
      </c>
      <c r="BL469" s="100">
        <f t="shared" si="1797"/>
        <v>0</v>
      </c>
      <c r="BM469" s="100">
        <f t="shared" si="1797"/>
        <v>0</v>
      </c>
      <c r="BN469" s="100">
        <f t="shared" si="1797"/>
        <v>0</v>
      </c>
      <c r="BO469" s="100">
        <f t="shared" si="1797"/>
        <v>0</v>
      </c>
      <c r="BP469" s="100">
        <f t="shared" si="1797"/>
        <v>100</v>
      </c>
      <c r="BQ469" s="100">
        <f t="shared" si="1797"/>
        <v>6112764</v>
      </c>
      <c r="BR469" s="100">
        <f t="shared" si="1797"/>
        <v>0</v>
      </c>
      <c r="BS469" s="100">
        <f t="shared" si="1797"/>
        <v>0</v>
      </c>
      <c r="BT469" s="100">
        <f t="shared" si="1797"/>
        <v>0</v>
      </c>
      <c r="BU469" s="100">
        <f t="shared" si="1797"/>
        <v>0</v>
      </c>
      <c r="BV469" s="100">
        <f t="shared" si="1797"/>
        <v>0</v>
      </c>
      <c r="BW469" s="100">
        <f t="shared" si="1797"/>
        <v>0</v>
      </c>
      <c r="BX469" s="100">
        <f t="shared" si="1797"/>
        <v>0</v>
      </c>
      <c r="BY469" s="100">
        <f t="shared" si="1797"/>
        <v>0</v>
      </c>
      <c r="BZ469" s="100">
        <f t="shared" si="1797"/>
        <v>0</v>
      </c>
      <c r="CA469" s="100">
        <f t="shared" si="1797"/>
        <v>0</v>
      </c>
      <c r="CB469" s="100">
        <f t="shared" si="1797"/>
        <v>0</v>
      </c>
      <c r="CC469" s="100">
        <f t="shared" ref="CC469:DO469" si="1798">SUM(CC470)</f>
        <v>0</v>
      </c>
      <c r="CD469" s="100">
        <f t="shared" si="1798"/>
        <v>3</v>
      </c>
      <c r="CE469" s="100">
        <f t="shared" si="1798"/>
        <v>183382.91999999998</v>
      </c>
      <c r="CF469" s="100">
        <f t="shared" si="1798"/>
        <v>0</v>
      </c>
      <c r="CG469" s="100">
        <f t="shared" si="1798"/>
        <v>0</v>
      </c>
      <c r="CH469" s="100">
        <f t="shared" si="1798"/>
        <v>0</v>
      </c>
      <c r="CI469" s="100">
        <f t="shared" si="1798"/>
        <v>0</v>
      </c>
      <c r="CJ469" s="100">
        <f t="shared" si="1798"/>
        <v>170</v>
      </c>
      <c r="CK469" s="100">
        <f t="shared" si="1798"/>
        <v>6927799.2000000002</v>
      </c>
      <c r="CL469" s="100">
        <f t="shared" si="1798"/>
        <v>0</v>
      </c>
      <c r="CM469" s="100">
        <f t="shared" si="1798"/>
        <v>0</v>
      </c>
      <c r="CN469" s="100">
        <f t="shared" si="1798"/>
        <v>0</v>
      </c>
      <c r="CO469" s="100">
        <f t="shared" si="1798"/>
        <v>0</v>
      </c>
      <c r="CP469" s="100">
        <f t="shared" si="1798"/>
        <v>0</v>
      </c>
      <c r="CQ469" s="100">
        <f t="shared" si="1798"/>
        <v>0</v>
      </c>
      <c r="CR469" s="100">
        <f t="shared" si="1798"/>
        <v>256</v>
      </c>
      <c r="CS469" s="100">
        <f t="shared" si="1798"/>
        <v>15648675.84</v>
      </c>
      <c r="CT469" s="100">
        <f t="shared" si="1798"/>
        <v>0</v>
      </c>
      <c r="CU469" s="100">
        <f t="shared" si="1798"/>
        <v>0</v>
      </c>
      <c r="CV469" s="100">
        <f t="shared" si="1798"/>
        <v>0</v>
      </c>
      <c r="CW469" s="100">
        <f t="shared" si="1798"/>
        <v>0</v>
      </c>
      <c r="CX469" s="100">
        <f t="shared" si="1798"/>
        <v>0</v>
      </c>
      <c r="CY469" s="100">
        <f t="shared" si="1798"/>
        <v>0</v>
      </c>
      <c r="CZ469" s="100">
        <f t="shared" si="1798"/>
        <v>0</v>
      </c>
      <c r="DA469" s="100">
        <f t="shared" si="1798"/>
        <v>0</v>
      </c>
      <c r="DB469" s="100">
        <f t="shared" si="1798"/>
        <v>0</v>
      </c>
      <c r="DC469" s="100">
        <f t="shared" si="1798"/>
        <v>0</v>
      </c>
      <c r="DD469" s="100">
        <f t="shared" si="1798"/>
        <v>0</v>
      </c>
      <c r="DE469" s="100">
        <f t="shared" si="1798"/>
        <v>0</v>
      </c>
      <c r="DF469" s="100">
        <f t="shared" si="1798"/>
        <v>0</v>
      </c>
      <c r="DG469" s="100">
        <f t="shared" si="1798"/>
        <v>0</v>
      </c>
      <c r="DH469" s="100">
        <f t="shared" si="1798"/>
        <v>130</v>
      </c>
      <c r="DI469" s="100">
        <f t="shared" si="1798"/>
        <v>8438525.1600000001</v>
      </c>
      <c r="DJ469" s="100">
        <f t="shared" si="1798"/>
        <v>20</v>
      </c>
      <c r="DK469" s="100">
        <f t="shared" si="1798"/>
        <v>1496171.76</v>
      </c>
      <c r="DL469" s="100">
        <f t="shared" si="1798"/>
        <v>0</v>
      </c>
      <c r="DM469" s="100">
        <f t="shared" si="1798"/>
        <v>0</v>
      </c>
      <c r="DN469" s="100">
        <f t="shared" si="1798"/>
        <v>777</v>
      </c>
      <c r="DO469" s="100">
        <f t="shared" si="1798"/>
        <v>45396878.471999995</v>
      </c>
    </row>
    <row r="470" spans="1:120" s="37" customFormat="1" ht="30" customHeight="1" x14ac:dyDescent="0.25">
      <c r="A470" s="89"/>
      <c r="B470" s="233">
        <v>402</v>
      </c>
      <c r="C470" s="110" t="s">
        <v>1018</v>
      </c>
      <c r="D470" s="199" t="s">
        <v>1019</v>
      </c>
      <c r="E470" s="93">
        <v>24257</v>
      </c>
      <c r="F470" s="201">
        <v>1.5</v>
      </c>
      <c r="G470" s="201">
        <v>1</v>
      </c>
      <c r="H470" s="229"/>
      <c r="I470" s="229"/>
      <c r="J470" s="229"/>
      <c r="K470" s="65"/>
      <c r="L470" s="234">
        <v>1.4</v>
      </c>
      <c r="M470" s="234">
        <v>1.68</v>
      </c>
      <c r="N470" s="234">
        <v>2.23</v>
      </c>
      <c r="O470" s="235">
        <v>2.57</v>
      </c>
      <c r="P470" s="115"/>
      <c r="Q470" s="116">
        <f>(P470*$E470*$F470*$G470*$L470*$Q$13)</f>
        <v>0</v>
      </c>
      <c r="R470" s="115"/>
      <c r="S470" s="115">
        <f>(R470*$E470*$F470*$G470*$L470*$S$13)</f>
        <v>0</v>
      </c>
      <c r="T470" s="236"/>
      <c r="U470" s="116">
        <f>(T470*$E470*$F470*$G470*$L470*$U$13)</f>
        <v>0</v>
      </c>
      <c r="V470" s="236"/>
      <c r="W470" s="116">
        <f>(V470*$E470*$F470*$G470*$L470*$W$13)</f>
        <v>0</v>
      </c>
      <c r="X470" s="236"/>
      <c r="Y470" s="116">
        <f>(X470*$E470*$F470*$G470*$L470*$Y$13)</f>
        <v>0</v>
      </c>
      <c r="Z470" s="164"/>
      <c r="AA470" s="164"/>
      <c r="AB470" s="236"/>
      <c r="AC470" s="116">
        <f>(AB470*$E470*$F470*$G470*$L470*$AC$13)</f>
        <v>0</v>
      </c>
      <c r="AD470" s="236"/>
      <c r="AE470" s="116"/>
      <c r="AF470" s="163"/>
      <c r="AG470" s="116">
        <f>(AF470*$E470*$F470*$G470*$L470*$AG$13)</f>
        <v>0</v>
      </c>
      <c r="AH470" s="236"/>
      <c r="AI470" s="116"/>
      <c r="AJ470" s="165"/>
      <c r="AK470" s="116">
        <f>(AJ470*$E470*$F470*$G470*$L470*$AK$13)</f>
        <v>0</v>
      </c>
      <c r="AL470" s="236"/>
      <c r="AM470" s="116">
        <f>(AL470*$E470*$F470*$G470*$L470*$AM$13)</f>
        <v>0</v>
      </c>
      <c r="AN470" s="163"/>
      <c r="AO470" s="115">
        <f>(AN470*$E470*$F470*$G470*$L470*$AO$13)</f>
        <v>0</v>
      </c>
      <c r="AP470" s="163"/>
      <c r="AQ470" s="116">
        <f>(AP470*$E470*$F470*$G470*$M470*$AQ$13)</f>
        <v>0</v>
      </c>
      <c r="AR470" s="237"/>
      <c r="AS470" s="116">
        <f>(AR470*$E470*$F470*$G470*$M470*$AS$13)</f>
        <v>0</v>
      </c>
      <c r="AT470" s="238">
        <v>98</v>
      </c>
      <c r="AU470" s="122">
        <f>(AT470*$E470*$F470*$G470*$M470*$AU$13)</f>
        <v>6589559.5920000002</v>
      </c>
      <c r="AV470" s="236"/>
      <c r="AW470" s="116">
        <f>(AV470*$E470*$F470*$G470*$L470*$AW$13)</f>
        <v>0</v>
      </c>
      <c r="AX470" s="236"/>
      <c r="AY470" s="115">
        <f>(AX470*$E470*$F470*$G470*$L470*$AY$13)</f>
        <v>0</v>
      </c>
      <c r="AZ470" s="236"/>
      <c r="BA470" s="116">
        <f>(AZ470*$E470*$F470*$G470*$L470*$BA$13)</f>
        <v>0</v>
      </c>
      <c r="BB470" s="236"/>
      <c r="BC470" s="116">
        <f>(BB470*$E470*$F470*$G470*$L470*$BC$13)</f>
        <v>0</v>
      </c>
      <c r="BD470" s="236"/>
      <c r="BE470" s="116">
        <f>(BD470*$E470*$F470*$G470*$L470*$BE$13)</f>
        <v>0</v>
      </c>
      <c r="BF470" s="236"/>
      <c r="BG470" s="116">
        <f>(BF470*$E470*$F470*$G470*$L470*$BG$13)</f>
        <v>0</v>
      </c>
      <c r="BH470" s="236"/>
      <c r="BI470" s="116">
        <f>(BH470*$E470*$F470*$G470*$L470*$BI$13)</f>
        <v>0</v>
      </c>
      <c r="BJ470" s="163"/>
      <c r="BK470" s="116">
        <f>(BJ470*$E470*$F470*$G470*$M470*$BK$13)</f>
        <v>0</v>
      </c>
      <c r="BL470" s="236"/>
      <c r="BM470" s="116">
        <f>(BL470*$E470*$F470*$G470*$M470*$BM$13)</f>
        <v>0</v>
      </c>
      <c r="BN470" s="236"/>
      <c r="BO470" s="116">
        <f>(BN470*$E470*$F470*$G470*$M470*$BO$13)</f>
        <v>0</v>
      </c>
      <c r="BP470" s="236">
        <v>100</v>
      </c>
      <c r="BQ470" s="116">
        <f>(BP470*$E470*$F470*$G470*$M470*$BQ$13)</f>
        <v>6112764</v>
      </c>
      <c r="BR470" s="236"/>
      <c r="BS470" s="116">
        <f>(BR470*$E470*$F470*$G470*$M470*$BS$13)</f>
        <v>0</v>
      </c>
      <c r="BT470" s="236"/>
      <c r="BU470" s="116">
        <f>(BT470*$E470*$F470*$G470*$M470*$BU$13)</f>
        <v>0</v>
      </c>
      <c r="BV470" s="236"/>
      <c r="BW470" s="124">
        <f>(BV470*$E470*$F470*$G470*$M470*$BW$13)</f>
        <v>0</v>
      </c>
      <c r="BX470" s="238"/>
      <c r="BY470" s="116">
        <f>(BX470*$E470*$F470*$G470*$L470*$BY$13)</f>
        <v>0</v>
      </c>
      <c r="BZ470" s="236"/>
      <c r="CA470" s="116">
        <f>(BZ470*$E470*$F470*$G470*$L470*$CA$13)</f>
        <v>0</v>
      </c>
      <c r="CB470" s="236"/>
      <c r="CC470" s="116">
        <f>(CB470*$E470*$F470*$G470*$L470*$CC$13)</f>
        <v>0</v>
      </c>
      <c r="CD470" s="236">
        <v>3</v>
      </c>
      <c r="CE470" s="116">
        <f>(CD470*$E470*$F470*$G470*$M470*$CE$13)</f>
        <v>183382.91999999998</v>
      </c>
      <c r="CF470" s="236"/>
      <c r="CG470" s="116">
        <f>(CF470*$E470*$F470*$G470*$L470*$CG$13)</f>
        <v>0</v>
      </c>
      <c r="CH470" s="236"/>
      <c r="CI470" s="116">
        <f>(CH470*$E470*$F470*$G470*$L470*$CI$13)</f>
        <v>0</v>
      </c>
      <c r="CJ470" s="236">
        <v>170</v>
      </c>
      <c r="CK470" s="116">
        <f>(CJ470*$E470*$F470*$G470*$L470*$CK$13)</f>
        <v>6927799.2000000002</v>
      </c>
      <c r="CL470" s="236"/>
      <c r="CM470" s="116">
        <f>(CL470*$E470*$F470*$G470*$L470*$CM$13)</f>
        <v>0</v>
      </c>
      <c r="CN470" s="236"/>
      <c r="CO470" s="116">
        <f>(CN470*$E470*$F470*$G470*$L470*$CO$13)</f>
        <v>0</v>
      </c>
      <c r="CP470" s="236"/>
      <c r="CQ470" s="116">
        <f>(CP470*$E470*$F470*$G470*$L470*$CQ$13)</f>
        <v>0</v>
      </c>
      <c r="CR470" s="236">
        <v>256</v>
      </c>
      <c r="CS470" s="116">
        <f>(CR470*$E470*$F470*$G470*$M470*$CS$13)</f>
        <v>15648675.84</v>
      </c>
      <c r="CT470" s="236"/>
      <c r="CU470" s="116">
        <f>(CT470*$E470*$F470*$G470*$M470*$CU$13)</f>
        <v>0</v>
      </c>
      <c r="CV470" s="236"/>
      <c r="CW470" s="116">
        <f>(CV470*$E470*$F470*$G470*$M470*$CW$13)</f>
        <v>0</v>
      </c>
      <c r="CX470" s="237"/>
      <c r="CY470" s="115">
        <f>(CX470*$E470*$F470*$G470*$M470*$CY$13)</f>
        <v>0</v>
      </c>
      <c r="CZ470" s="236"/>
      <c r="DA470" s="124">
        <f>(CZ470*$E470*$F470*$G470*$M470*$DA$13)</f>
        <v>0</v>
      </c>
      <c r="DB470" s="238"/>
      <c r="DC470" s="116">
        <f>(DB470*$E470*$F470*$G470*$M470*$DC$13)</f>
        <v>0</v>
      </c>
      <c r="DD470" s="239"/>
      <c r="DE470" s="115">
        <f>(DD470*$E470*$F470*$G470*$M470*$DE$13)</f>
        <v>0</v>
      </c>
      <c r="DF470" s="236"/>
      <c r="DG470" s="116">
        <f>(DF470*$E470*$F470*$G470*$M470*$DG$13)</f>
        <v>0</v>
      </c>
      <c r="DH470" s="236">
        <v>130</v>
      </c>
      <c r="DI470" s="116">
        <f>(DH470*$E470*$F470*$G470*$N470*$DI$13)</f>
        <v>8438525.1600000001</v>
      </c>
      <c r="DJ470" s="236">
        <v>20</v>
      </c>
      <c r="DK470" s="124">
        <f>(DJ470*$E470*$F470*$G470*$O470*$DK$13)</f>
        <v>1496171.76</v>
      </c>
      <c r="DL470" s="124"/>
      <c r="DM470" s="124"/>
      <c r="DN470" s="116">
        <f>SUM(P470,R470,T470,V470,X470,Z470,AB470,AD470,AF470,AH470,AJ470,AL470,AR470,AV470,AX470,CB470,AN470,BB470,BD470,BF470,CP470,BH470,BJ470,AP470,BN470,AT470,CR470,BP470,CT470,BR470,BT470,BV470,CD470,BX470,BZ470,CF470,CH470,CJ470,CL470,CN470,CV470,CX470,BL470,AZ470,CZ470,DB470,DD470,DF470,DH470,DJ470,DL470)</f>
        <v>777</v>
      </c>
      <c r="DO470" s="116">
        <f>SUM(Q470,S470,U470,W470,Y470,AA470,AC470,AE470,AG470,AI470,AK470,AM470,AS470,AW470,AY470,CC470,AO470,BC470,BE470,BG470,CQ470,BI470,BK470,AQ470,BO470,AU470,CS470,BQ470,CU470,BS470,BU470,BW470,CE470,BY470,CA470,CG470,CI470,CK470,CM470,CO470,CW470,CY470,BM470,BA470,DA470,DC470,DE470,DG470,DI470,DK470,DM470)</f>
        <v>45396878.471999995</v>
      </c>
    </row>
    <row r="471" spans="1:120" s="250" customFormat="1" ht="19.5" customHeight="1" x14ac:dyDescent="0.25">
      <c r="A471" s="240" t="s">
        <v>1024</v>
      </c>
      <c r="B471" s="241"/>
      <c r="C471" s="294"/>
      <c r="D471" s="243" t="s">
        <v>1020</v>
      </c>
      <c r="E471" s="93"/>
      <c r="F471" s="244"/>
      <c r="G471" s="245"/>
      <c r="H471" s="245"/>
      <c r="I471" s="245"/>
      <c r="J471" s="245"/>
      <c r="K471" s="65"/>
      <c r="L471" s="244"/>
      <c r="M471" s="244"/>
      <c r="N471" s="244"/>
      <c r="O471" s="246"/>
      <c r="P471" s="247">
        <f t="shared" ref="P471:Y471" si="1799">P16+P18+P32+P35+P42+P49+P54+P56+P60+P71+P79+P84+P104+P114+P118+P138+P151+P159+P163+P254+P265+P274+P279+P286+P291+P304+P306+P321+P327+P341+P357+P377+P397+P406+P412+P445+P422+P469</f>
        <v>17911</v>
      </c>
      <c r="Q471" s="248">
        <f t="shared" si="1799"/>
        <v>1161952742.2311058</v>
      </c>
      <c r="R471" s="247">
        <f t="shared" si="1799"/>
        <v>14746</v>
      </c>
      <c r="S471" s="248">
        <f t="shared" si="1799"/>
        <v>1030319178.7041082</v>
      </c>
      <c r="T471" s="247">
        <f t="shared" si="1799"/>
        <v>10473</v>
      </c>
      <c r="U471" s="248">
        <f t="shared" si="1799"/>
        <v>568219405.35646689</v>
      </c>
      <c r="V471" s="247">
        <f t="shared" si="1799"/>
        <v>9852</v>
      </c>
      <c r="W471" s="248">
        <f t="shared" si="1799"/>
        <v>706920737.4844979</v>
      </c>
      <c r="X471" s="247">
        <f t="shared" si="1799"/>
        <v>7220</v>
      </c>
      <c r="Y471" s="248">
        <f t="shared" si="1799"/>
        <v>858122778.6245079</v>
      </c>
      <c r="Z471" s="247"/>
      <c r="AA471" s="247"/>
      <c r="AB471" s="247">
        <f t="shared" ref="AB471:CM471" si="1800">AB16+AB18+AB32+AB35+AB42+AB49+AB54+AB56+AB60+AB71+AB79+AB84+AB104+AB114+AB118+AB138+AB151+AB159+AB163+AB254+AB265+AB274+AB279+AB286+AB291+AB304+AB306+AB321+AB327+AB341+AB357+AB377+AB397+AB406+AB412+AB445+AB422+AB469</f>
        <v>1343</v>
      </c>
      <c r="AC471" s="248">
        <f t="shared" si="1800"/>
        <v>92684458.486676216</v>
      </c>
      <c r="AD471" s="247">
        <f t="shared" si="1800"/>
        <v>110</v>
      </c>
      <c r="AE471" s="248">
        <f t="shared" si="1800"/>
        <v>3843828.2584800003</v>
      </c>
      <c r="AF471" s="247">
        <f t="shared" si="1800"/>
        <v>4992</v>
      </c>
      <c r="AG471" s="248">
        <f t="shared" si="1800"/>
        <v>225064294.62596902</v>
      </c>
      <c r="AH471" s="247">
        <f t="shared" si="1800"/>
        <v>0</v>
      </c>
      <c r="AI471" s="247">
        <f t="shared" si="1800"/>
        <v>0</v>
      </c>
      <c r="AJ471" s="247">
        <f t="shared" si="1800"/>
        <v>3669</v>
      </c>
      <c r="AK471" s="248">
        <f t="shared" si="1800"/>
        <v>202719772.51033652</v>
      </c>
      <c r="AL471" s="247">
        <f t="shared" si="1800"/>
        <v>14405</v>
      </c>
      <c r="AM471" s="248">
        <f t="shared" si="1800"/>
        <v>779575462.62358665</v>
      </c>
      <c r="AN471" s="247">
        <f t="shared" si="1800"/>
        <v>7402</v>
      </c>
      <c r="AO471" s="248">
        <f t="shared" si="1800"/>
        <v>400938051.48439133</v>
      </c>
      <c r="AP471" s="247">
        <f t="shared" si="1800"/>
        <v>13582</v>
      </c>
      <c r="AQ471" s="248">
        <f t="shared" si="1800"/>
        <v>926411623.66186607</v>
      </c>
      <c r="AR471" s="247">
        <f t="shared" si="1800"/>
        <v>3005</v>
      </c>
      <c r="AS471" s="248">
        <f t="shared" si="1800"/>
        <v>401789105.64210385</v>
      </c>
      <c r="AT471" s="247">
        <f t="shared" si="1800"/>
        <v>1562</v>
      </c>
      <c r="AU471" s="248">
        <f t="shared" si="1800"/>
        <v>61837411.984206297</v>
      </c>
      <c r="AV471" s="247">
        <f t="shared" si="1800"/>
        <v>0</v>
      </c>
      <c r="AW471" s="247">
        <f t="shared" si="1800"/>
        <v>0</v>
      </c>
      <c r="AX471" s="247">
        <f t="shared" si="1800"/>
        <v>0</v>
      </c>
      <c r="AY471" s="247">
        <f t="shared" si="1800"/>
        <v>0</v>
      </c>
      <c r="AZ471" s="247">
        <f t="shared" si="1800"/>
        <v>2950</v>
      </c>
      <c r="BA471" s="248">
        <f t="shared" si="1800"/>
        <v>126366113.79000001</v>
      </c>
      <c r="BB471" s="247">
        <f t="shared" si="1800"/>
        <v>3291</v>
      </c>
      <c r="BC471" s="248">
        <f>BC16+BC18+BC32+BC35+BC42+BC49+BC54+BC56+BC60+BC71+BC79+BC84+BC104+BC114+BC118+BC138+BC151+BC159+BC163+BC254+BC265+BC274+BC279+BC286+BC291+BC304+BC306+BC321+BC327+BC341+BC357+BC377+BC397+BC406+BC412+BC445+BC422+BC469</f>
        <v>126960529.14929998</v>
      </c>
      <c r="BD471" s="247">
        <f t="shared" si="1800"/>
        <v>1543</v>
      </c>
      <c r="BE471" s="248">
        <f t="shared" si="1800"/>
        <v>76233217.86024943</v>
      </c>
      <c r="BF471" s="247">
        <f t="shared" si="1800"/>
        <v>1946</v>
      </c>
      <c r="BG471" s="248">
        <f t="shared" si="1800"/>
        <v>75560283.32159999</v>
      </c>
      <c r="BH471" s="247">
        <f t="shared" si="1800"/>
        <v>2196</v>
      </c>
      <c r="BI471" s="248">
        <f t="shared" si="1800"/>
        <v>83812109.145530298</v>
      </c>
      <c r="BJ471" s="247">
        <f t="shared" si="1800"/>
        <v>8973</v>
      </c>
      <c r="BK471" s="248">
        <f t="shared" si="1800"/>
        <v>866738542.99265087</v>
      </c>
      <c r="BL471" s="247">
        <f t="shared" si="1800"/>
        <v>2897</v>
      </c>
      <c r="BM471" s="248">
        <f t="shared" si="1800"/>
        <v>145525277.80636796</v>
      </c>
      <c r="BN471" s="247">
        <f t="shared" si="1800"/>
        <v>7663</v>
      </c>
      <c r="BO471" s="248">
        <f t="shared" si="1800"/>
        <v>259369588.98648</v>
      </c>
      <c r="BP471" s="247">
        <f t="shared" si="1800"/>
        <v>2946</v>
      </c>
      <c r="BQ471" s="248">
        <f t="shared" si="1800"/>
        <v>120956217.63256732</v>
      </c>
      <c r="BR471" s="247">
        <f t="shared" si="1800"/>
        <v>2627</v>
      </c>
      <c r="BS471" s="248">
        <f t="shared" si="1800"/>
        <v>79984306.042203337</v>
      </c>
      <c r="BT471" s="247">
        <f t="shared" si="1800"/>
        <v>3039</v>
      </c>
      <c r="BU471" s="248">
        <f t="shared" si="1800"/>
        <v>153142384.30930674</v>
      </c>
      <c r="BV471" s="247">
        <f t="shared" si="1800"/>
        <v>4402</v>
      </c>
      <c r="BW471" s="248">
        <f t="shared" si="1800"/>
        <v>237765277.51669607</v>
      </c>
      <c r="BX471" s="247">
        <f t="shared" si="1800"/>
        <v>1669</v>
      </c>
      <c r="BY471" s="248">
        <f t="shared" si="1800"/>
        <v>62437760.802867197</v>
      </c>
      <c r="BZ471" s="247">
        <f t="shared" si="1800"/>
        <v>1895</v>
      </c>
      <c r="CA471" s="248">
        <f t="shared" si="1800"/>
        <v>63067562.176739193</v>
      </c>
      <c r="CB471" s="247">
        <f t="shared" si="1800"/>
        <v>573</v>
      </c>
      <c r="CC471" s="248">
        <f t="shared" si="1800"/>
        <v>23192675.610999998</v>
      </c>
      <c r="CD471" s="247">
        <f t="shared" si="1800"/>
        <v>4059</v>
      </c>
      <c r="CE471" s="248">
        <f t="shared" si="1800"/>
        <v>143386720.30972469</v>
      </c>
      <c r="CF471" s="247">
        <f t="shared" si="1800"/>
        <v>0</v>
      </c>
      <c r="CG471" s="247">
        <f t="shared" si="1800"/>
        <v>0</v>
      </c>
      <c r="CH471" s="247">
        <f t="shared" si="1800"/>
        <v>856</v>
      </c>
      <c r="CI471" s="248">
        <f t="shared" si="1800"/>
        <v>20595871.584400002</v>
      </c>
      <c r="CJ471" s="247">
        <f t="shared" si="1800"/>
        <v>2688</v>
      </c>
      <c r="CK471" s="248">
        <f t="shared" si="1800"/>
        <v>68362962.667623922</v>
      </c>
      <c r="CL471" s="247">
        <f t="shared" si="1800"/>
        <v>2450</v>
      </c>
      <c r="CM471" s="248">
        <f t="shared" si="1800"/>
        <v>67862787.709408388</v>
      </c>
      <c r="CN471" s="247">
        <f t="shared" ref="CN471:DN471" si="1801">CN16+CN18+CN32+CN35+CN42+CN49+CN54+CN56+CN60+CN71+CN79+CN84+CN104+CN114+CN118+CN138+CN151+CN159+CN163+CN254+CN265+CN274+CN279+CN286+CN291+CN304+CN306+CN321+CN327+CN341+CN357+CN377+CN397+CN406+CN412+CN445+CN422+CN469</f>
        <v>3914</v>
      </c>
      <c r="CO471" s="248">
        <f t="shared" si="1801"/>
        <v>190142705.66180936</v>
      </c>
      <c r="CP471" s="247">
        <f t="shared" si="1801"/>
        <v>3259</v>
      </c>
      <c r="CQ471" s="248">
        <f t="shared" si="1801"/>
        <v>113321147.92897554</v>
      </c>
      <c r="CR471" s="247">
        <f t="shared" si="1801"/>
        <v>7825</v>
      </c>
      <c r="CS471" s="248">
        <f t="shared" si="1801"/>
        <v>322365101.42745495</v>
      </c>
      <c r="CT471" s="247">
        <f t="shared" si="1801"/>
        <v>3107</v>
      </c>
      <c r="CU471" s="248">
        <f t="shared" si="1801"/>
        <v>114459268.6522449</v>
      </c>
      <c r="CV471" s="247">
        <f t="shared" si="1801"/>
        <v>1923</v>
      </c>
      <c r="CW471" s="248">
        <f t="shared" si="1801"/>
        <v>71275014.939337045</v>
      </c>
      <c r="CX471" s="247">
        <f t="shared" si="1801"/>
        <v>4751</v>
      </c>
      <c r="CY471" s="248">
        <f t="shared" si="1801"/>
        <v>186980094.24222013</v>
      </c>
      <c r="CZ471" s="247">
        <f t="shared" si="1801"/>
        <v>0</v>
      </c>
      <c r="DA471" s="247">
        <f t="shared" si="1801"/>
        <v>0</v>
      </c>
      <c r="DB471" s="247">
        <f t="shared" si="1801"/>
        <v>615</v>
      </c>
      <c r="DC471" s="248">
        <f t="shared" si="1801"/>
        <v>31319602.14096</v>
      </c>
      <c r="DD471" s="247">
        <f t="shared" si="1801"/>
        <v>240</v>
      </c>
      <c r="DE471" s="248">
        <f t="shared" si="1801"/>
        <v>6386940.1985959597</v>
      </c>
      <c r="DF471" s="247">
        <f t="shared" si="1801"/>
        <v>2464</v>
      </c>
      <c r="DG471" s="248">
        <f t="shared" si="1801"/>
        <v>91851043.109726205</v>
      </c>
      <c r="DH471" s="247">
        <f t="shared" si="1801"/>
        <v>883</v>
      </c>
      <c r="DI471" s="248">
        <f t="shared" si="1801"/>
        <v>35225144.522081099</v>
      </c>
      <c r="DJ471" s="247">
        <f t="shared" si="1801"/>
        <v>1231</v>
      </c>
      <c r="DK471" s="248">
        <f t="shared" si="1801"/>
        <v>57583353.972833931</v>
      </c>
      <c r="DL471" s="247">
        <f t="shared" si="1801"/>
        <v>0</v>
      </c>
      <c r="DM471" s="247">
        <f t="shared" si="1801"/>
        <v>0</v>
      </c>
      <c r="DN471" s="247">
        <f t="shared" si="1801"/>
        <v>199147</v>
      </c>
      <c r="DO471" s="248">
        <f>DO16+DO18+DO32+DO35+DO42+DO49+DO54+DO56+DO60+DO71+DO79+DO84+DO104+DO114+DO118+DO138+DO151+DO159+DO163+DO254+DO265+DO274+DO279+DO286+DO291+DO304+DO306+DO321+DO327+DO341+DO357+DO377+DO397+DO406+DO412+DO445+DO422+DO469</f>
        <v>11442628457.889261</v>
      </c>
      <c r="DP471" s="249">
        <f>Q471+S471+U471+W471+Y471+AC471+AE471+AG471+AK471+AM471+AO471+AQ471+AS471+AU471+BA471+BC471+BE471+BG471+BI471+BK471+BM471+BO471+BQ471+BS471+BU471+BW471+BY471+CA471+CC471+CE471+CI471+CK471+CM471+CO471+CQ471+CS471+CU471+CW471+CY471+DC471+DE471+DG471+DI471+DK471+-DO471</f>
        <v>0</v>
      </c>
    </row>
    <row r="472" spans="1:120" s="250" customFormat="1" ht="19.5" hidden="1" customHeight="1" x14ac:dyDescent="0.25">
      <c r="A472" s="240" t="s">
        <v>1021</v>
      </c>
      <c r="B472" s="241"/>
      <c r="C472" s="242"/>
      <c r="D472" s="243" t="s">
        <v>1020</v>
      </c>
      <c r="E472" s="93"/>
      <c r="F472" s="244"/>
      <c r="G472" s="245"/>
      <c r="H472" s="245"/>
      <c r="I472" s="245"/>
      <c r="J472" s="245"/>
      <c r="K472" s="65"/>
      <c r="L472" s="244"/>
      <c r="M472" s="244"/>
      <c r="N472" s="244"/>
      <c r="O472" s="246"/>
      <c r="P472" s="247">
        <v>17502</v>
      </c>
      <c r="Q472" s="248">
        <v>1143733037.852706</v>
      </c>
      <c r="R472" s="247">
        <v>15213</v>
      </c>
      <c r="S472" s="248">
        <v>1090211743.0295329</v>
      </c>
      <c r="T472" s="247">
        <v>10299</v>
      </c>
      <c r="U472" s="248">
        <v>534262412.24434292</v>
      </c>
      <c r="V472" s="247">
        <v>9543</v>
      </c>
      <c r="W472" s="248">
        <v>686489430.03088748</v>
      </c>
      <c r="X472" s="247">
        <v>7220</v>
      </c>
      <c r="Y472" s="248">
        <v>858122778.6245079</v>
      </c>
      <c r="Z472" s="247"/>
      <c r="AA472" s="247"/>
      <c r="AB472" s="247">
        <v>1127</v>
      </c>
      <c r="AC472" s="248">
        <v>88077902.0453168</v>
      </c>
      <c r="AD472" s="247">
        <v>110</v>
      </c>
      <c r="AE472" s="248">
        <v>3843828.2584800003</v>
      </c>
      <c r="AF472" s="247">
        <v>4445</v>
      </c>
      <c r="AG472" s="248">
        <v>209021931.99322984</v>
      </c>
      <c r="AH472" s="247">
        <v>0</v>
      </c>
      <c r="AI472" s="247">
        <v>0</v>
      </c>
      <c r="AJ472" s="247">
        <v>3782</v>
      </c>
      <c r="AK472" s="248">
        <v>177119739.69760793</v>
      </c>
      <c r="AL472" s="247">
        <v>14405</v>
      </c>
      <c r="AM472" s="248">
        <v>779575462.62358665</v>
      </c>
      <c r="AN472" s="247">
        <v>7402</v>
      </c>
      <c r="AO472" s="248">
        <v>400938051.48439133</v>
      </c>
      <c r="AP472" s="247">
        <v>13492</v>
      </c>
      <c r="AQ472" s="248">
        <v>922206198.92414212</v>
      </c>
      <c r="AR472" s="247">
        <v>3005</v>
      </c>
      <c r="AS472" s="248">
        <v>401789105.64210385</v>
      </c>
      <c r="AT472" s="247">
        <v>1270</v>
      </c>
      <c r="AU472" s="248">
        <v>52148418.637025751</v>
      </c>
      <c r="AV472" s="247">
        <v>0</v>
      </c>
      <c r="AW472" s="247">
        <v>0</v>
      </c>
      <c r="AX472" s="247">
        <v>0</v>
      </c>
      <c r="AY472" s="247">
        <v>0</v>
      </c>
      <c r="AZ472" s="247">
        <v>2950</v>
      </c>
      <c r="BA472" s="248">
        <v>126366113.79000001</v>
      </c>
      <c r="BB472" s="247">
        <v>3371</v>
      </c>
      <c r="BC472" s="248">
        <v>130172854.55090001</v>
      </c>
      <c r="BD472" s="247">
        <v>1620</v>
      </c>
      <c r="BE472" s="248">
        <v>80119139.422787517</v>
      </c>
      <c r="BF472" s="247">
        <v>1946</v>
      </c>
      <c r="BG472" s="248">
        <v>75560283.32159999</v>
      </c>
      <c r="BH472" s="247">
        <v>2196</v>
      </c>
      <c r="BI472" s="248">
        <v>83812109.145530298</v>
      </c>
      <c r="BJ472" s="247">
        <v>11981</v>
      </c>
      <c r="BK472" s="248">
        <v>686152679.46256554</v>
      </c>
      <c r="BL472" s="247">
        <v>2977</v>
      </c>
      <c r="BM472" s="248">
        <v>152840626.24396795</v>
      </c>
      <c r="BN472" s="247">
        <v>7465</v>
      </c>
      <c r="BO472" s="248">
        <v>258062313.27744001</v>
      </c>
      <c r="BP472" s="247">
        <v>3162</v>
      </c>
      <c r="BQ472" s="248">
        <v>130781629.97560734</v>
      </c>
      <c r="BR472" s="247">
        <v>2627</v>
      </c>
      <c r="BS472" s="248">
        <v>79984306.042203337</v>
      </c>
      <c r="BT472" s="247">
        <v>3825</v>
      </c>
      <c r="BU472" s="248">
        <v>194426912.80674541</v>
      </c>
      <c r="BV472" s="247">
        <v>4797</v>
      </c>
      <c r="BW472" s="248">
        <v>228477835.26377618</v>
      </c>
      <c r="BX472" s="247">
        <v>1748</v>
      </c>
      <c r="BY472" s="248">
        <v>66150797.927400395</v>
      </c>
      <c r="BZ472" s="247">
        <v>1754</v>
      </c>
      <c r="CA472" s="248">
        <v>58210645.814746797</v>
      </c>
      <c r="CB472" s="247">
        <v>570</v>
      </c>
      <c r="CC472" s="248">
        <v>22955296.608999997</v>
      </c>
      <c r="CD472" s="247">
        <v>4311</v>
      </c>
      <c r="CE472" s="248">
        <v>158453639.44947615</v>
      </c>
      <c r="CF472" s="247">
        <v>0</v>
      </c>
      <c r="CG472" s="247">
        <v>0</v>
      </c>
      <c r="CH472" s="247">
        <v>868</v>
      </c>
      <c r="CI472" s="248">
        <v>20988854.390000001</v>
      </c>
      <c r="CJ472" s="247">
        <v>2688</v>
      </c>
      <c r="CK472" s="248">
        <v>68362962.667623922</v>
      </c>
      <c r="CL472" s="247">
        <v>2480</v>
      </c>
      <c r="CM472" s="248">
        <v>68855772.261408389</v>
      </c>
      <c r="CN472" s="247">
        <v>3914</v>
      </c>
      <c r="CO472" s="248">
        <v>190142705.66180936</v>
      </c>
      <c r="CP472" s="247">
        <v>3377</v>
      </c>
      <c r="CQ472" s="248">
        <v>116481865.43366963</v>
      </c>
      <c r="CR472" s="247">
        <v>8716</v>
      </c>
      <c r="CS472" s="248">
        <v>327511084.36968756</v>
      </c>
      <c r="CT472" s="247">
        <v>3107</v>
      </c>
      <c r="CU472" s="248">
        <v>114459268.6522449</v>
      </c>
      <c r="CV472" s="247">
        <v>1923</v>
      </c>
      <c r="CW472" s="248">
        <v>71275014.939337045</v>
      </c>
      <c r="CX472" s="247">
        <v>4970</v>
      </c>
      <c r="CY472" s="248">
        <v>192226647.87249628</v>
      </c>
      <c r="CZ472" s="247">
        <v>0</v>
      </c>
      <c r="DA472" s="247">
        <v>0</v>
      </c>
      <c r="DB472" s="247">
        <v>607</v>
      </c>
      <c r="DC472" s="248">
        <v>24629385.701760001</v>
      </c>
      <c r="DD472" s="247">
        <v>277</v>
      </c>
      <c r="DE472" s="248">
        <v>7355475.9922190011</v>
      </c>
      <c r="DF472" s="247">
        <v>2939</v>
      </c>
      <c r="DG472" s="248">
        <v>108413471.44252439</v>
      </c>
      <c r="DH472" s="247">
        <v>883</v>
      </c>
      <c r="DI472" s="248">
        <v>35225144.522081099</v>
      </c>
      <c r="DJ472" s="247">
        <v>1403</v>
      </c>
      <c r="DK472" s="248">
        <v>66769260.773945935</v>
      </c>
      <c r="DL472" s="247">
        <v>0</v>
      </c>
      <c r="DM472" s="247">
        <v>0</v>
      </c>
      <c r="DN472" s="247">
        <v>204267</v>
      </c>
      <c r="DO472" s="248">
        <v>11292764138.872414</v>
      </c>
      <c r="DP472" s="249">
        <v>0</v>
      </c>
    </row>
  </sheetData>
  <autoFilter ref="A16:DP472"/>
  <mergeCells count="225">
    <mergeCell ref="A8:A12"/>
    <mergeCell ref="B8:B12"/>
    <mergeCell ref="C8:C12"/>
    <mergeCell ref="D8:D12"/>
    <mergeCell ref="E8:E12"/>
    <mergeCell ref="F8:F12"/>
    <mergeCell ref="P8:Q8"/>
    <mergeCell ref="R8:S8"/>
    <mergeCell ref="T8:U8"/>
    <mergeCell ref="V8:W8"/>
    <mergeCell ref="X8:Y8"/>
    <mergeCell ref="Z8:AA8"/>
    <mergeCell ref="G8:G12"/>
    <mergeCell ref="H8:H12"/>
    <mergeCell ref="I8:I12"/>
    <mergeCell ref="J8:J12"/>
    <mergeCell ref="K8:K12"/>
    <mergeCell ref="L8:O8"/>
    <mergeCell ref="Z9:AA9"/>
    <mergeCell ref="AR8:AS8"/>
    <mergeCell ref="AT8:AU8"/>
    <mergeCell ref="AV8:AW8"/>
    <mergeCell ref="AX8:AY8"/>
    <mergeCell ref="AB8:AC8"/>
    <mergeCell ref="AD8:AE8"/>
    <mergeCell ref="AF8:AG8"/>
    <mergeCell ref="AH8:AI8"/>
    <mergeCell ref="AJ8:AK8"/>
    <mergeCell ref="AL8:AM8"/>
    <mergeCell ref="DN8:DO8"/>
    <mergeCell ref="L9:O9"/>
    <mergeCell ref="P9:Q9"/>
    <mergeCell ref="R9:S9"/>
    <mergeCell ref="T9:U9"/>
    <mergeCell ref="V9:W9"/>
    <mergeCell ref="X9:Y9"/>
    <mergeCell ref="CV8:CW8"/>
    <mergeCell ref="CX8:CY8"/>
    <mergeCell ref="CZ8:DA8"/>
    <mergeCell ref="DB8:DC8"/>
    <mergeCell ref="DD8:DE8"/>
    <mergeCell ref="DF8:DG8"/>
    <mergeCell ref="CJ8:CK8"/>
    <mergeCell ref="CL8:CM8"/>
    <mergeCell ref="CN8:CO8"/>
    <mergeCell ref="CP8:CQ8"/>
    <mergeCell ref="CR8:CS8"/>
    <mergeCell ref="CT8:CU8"/>
    <mergeCell ref="BX8:BY8"/>
    <mergeCell ref="BZ8:CA8"/>
    <mergeCell ref="CB8:CC8"/>
    <mergeCell ref="CD8:CE8"/>
    <mergeCell ref="CF8:CG8"/>
    <mergeCell ref="AB9:AC9"/>
    <mergeCell ref="AD9:AE9"/>
    <mergeCell ref="AF9:AG9"/>
    <mergeCell ref="AH9:AI9"/>
    <mergeCell ref="AJ9:AK9"/>
    <mergeCell ref="DH8:DI8"/>
    <mergeCell ref="DJ8:DK8"/>
    <mergeCell ref="DL8:DM8"/>
    <mergeCell ref="CH8:CI8"/>
    <mergeCell ref="BL8:BM8"/>
    <mergeCell ref="BN8:BO8"/>
    <mergeCell ref="BP8:BQ8"/>
    <mergeCell ref="BR8:BS8"/>
    <mergeCell ref="BT8:BU8"/>
    <mergeCell ref="BV8:BW8"/>
    <mergeCell ref="AZ8:BA8"/>
    <mergeCell ref="BB8:BC8"/>
    <mergeCell ref="BD8:BE8"/>
    <mergeCell ref="BF8:BG8"/>
    <mergeCell ref="BH8:BI8"/>
    <mergeCell ref="BJ8:BK8"/>
    <mergeCell ref="AN8:AO8"/>
    <mergeCell ref="AP8:AQ8"/>
    <mergeCell ref="AX9:AY9"/>
    <mergeCell ref="AZ9:BA9"/>
    <mergeCell ref="BB9:BC9"/>
    <mergeCell ref="BD9:BE9"/>
    <mergeCell ref="BF9:BG9"/>
    <mergeCell ref="BH9:BI9"/>
    <mergeCell ref="AL9:AM9"/>
    <mergeCell ref="AN9:AO9"/>
    <mergeCell ref="AP9:AQ9"/>
    <mergeCell ref="AR9:AS9"/>
    <mergeCell ref="AT9:AU9"/>
    <mergeCell ref="AV9:AW9"/>
    <mergeCell ref="BZ9:CA9"/>
    <mergeCell ref="CB9:CC9"/>
    <mergeCell ref="CD9:CE9"/>
    <mergeCell ref="CF9:CG9"/>
    <mergeCell ref="BJ9:BK9"/>
    <mergeCell ref="BL9:BM9"/>
    <mergeCell ref="BN9:BO9"/>
    <mergeCell ref="BP9:BQ9"/>
    <mergeCell ref="BR9:BS9"/>
    <mergeCell ref="BT9:BU9"/>
    <mergeCell ref="DF9:DG9"/>
    <mergeCell ref="DH9:DI9"/>
    <mergeCell ref="DJ9:DK9"/>
    <mergeCell ref="DN9:DO9"/>
    <mergeCell ref="L10:L12"/>
    <mergeCell ref="M10:M12"/>
    <mergeCell ref="N10:N12"/>
    <mergeCell ref="O10:O12"/>
    <mergeCell ref="P10:Q10"/>
    <mergeCell ref="R10:S10"/>
    <mergeCell ref="CT9:CU9"/>
    <mergeCell ref="CV9:CW9"/>
    <mergeCell ref="CX9:CY9"/>
    <mergeCell ref="CZ9:DA9"/>
    <mergeCell ref="DB9:DC9"/>
    <mergeCell ref="DD9:DE9"/>
    <mergeCell ref="CH9:CI9"/>
    <mergeCell ref="CJ9:CK9"/>
    <mergeCell ref="CL9:CM9"/>
    <mergeCell ref="CN9:CO9"/>
    <mergeCell ref="CP9:CQ9"/>
    <mergeCell ref="CR9:CS9"/>
    <mergeCell ref="BV9:BW9"/>
    <mergeCell ref="BX9:BY9"/>
    <mergeCell ref="AF10:AG10"/>
    <mergeCell ref="AH10:AI10"/>
    <mergeCell ref="AJ10:AK10"/>
    <mergeCell ref="AL10:AM10"/>
    <mergeCell ref="AN10:AO10"/>
    <mergeCell ref="AP10:AQ10"/>
    <mergeCell ref="T10:U10"/>
    <mergeCell ref="V10:W10"/>
    <mergeCell ref="X10:Y10"/>
    <mergeCell ref="Z10:AA10"/>
    <mergeCell ref="AB10:AC10"/>
    <mergeCell ref="AD10:AE10"/>
    <mergeCell ref="BD10:BE10"/>
    <mergeCell ref="BF10:BG10"/>
    <mergeCell ref="BH10:BI10"/>
    <mergeCell ref="BJ10:BK10"/>
    <mergeCell ref="BL10:BM10"/>
    <mergeCell ref="BN10:BO10"/>
    <mergeCell ref="AR10:AS10"/>
    <mergeCell ref="AT10:AU10"/>
    <mergeCell ref="AV10:AW10"/>
    <mergeCell ref="AX10:AY10"/>
    <mergeCell ref="AZ10:BA10"/>
    <mergeCell ref="BB10:BC10"/>
    <mergeCell ref="CF10:CG10"/>
    <mergeCell ref="CH10:CI10"/>
    <mergeCell ref="CJ10:CK10"/>
    <mergeCell ref="CL10:CM10"/>
    <mergeCell ref="BP10:BQ10"/>
    <mergeCell ref="BR10:BS10"/>
    <mergeCell ref="BT10:BU10"/>
    <mergeCell ref="BV10:BW10"/>
    <mergeCell ref="BX10:BY10"/>
    <mergeCell ref="BZ10:CA10"/>
    <mergeCell ref="DN10:DO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CZ10:DA10"/>
    <mergeCell ref="DB10:DC10"/>
    <mergeCell ref="DD10:DE10"/>
    <mergeCell ref="DF10:DG10"/>
    <mergeCell ref="DH10:DI10"/>
    <mergeCell ref="DJ10:DK10"/>
    <mergeCell ref="CN10:CO10"/>
    <mergeCell ref="CP10:CQ10"/>
    <mergeCell ref="CR10:CS10"/>
    <mergeCell ref="CT10:CU10"/>
    <mergeCell ref="CV10:CW10"/>
    <mergeCell ref="CX10:CY10"/>
    <mergeCell ref="CB10:CC10"/>
    <mergeCell ref="CD10:CE10"/>
    <mergeCell ref="AT11:AU11"/>
    <mergeCell ref="AV11:AW11"/>
    <mergeCell ref="AX11:AY11"/>
    <mergeCell ref="AZ11:BA11"/>
    <mergeCell ref="BB11:BC11"/>
    <mergeCell ref="BD11:BE11"/>
    <mergeCell ref="AH11:AI11"/>
    <mergeCell ref="AJ11:AK11"/>
    <mergeCell ref="AL11:AM11"/>
    <mergeCell ref="AN11:AO11"/>
    <mergeCell ref="AP11:AQ11"/>
    <mergeCell ref="AR11:AS11"/>
    <mergeCell ref="BX11:BY11"/>
    <mergeCell ref="BZ11:CA11"/>
    <mergeCell ref="CB11:CC11"/>
    <mergeCell ref="BF11:BG11"/>
    <mergeCell ref="BH11:BI11"/>
    <mergeCell ref="BJ11:BK11"/>
    <mergeCell ref="BL11:BM11"/>
    <mergeCell ref="BN11:BO11"/>
    <mergeCell ref="BP11:BQ11"/>
    <mergeCell ref="W1:X1"/>
    <mergeCell ref="U2:W3"/>
    <mergeCell ref="DN11:DO11"/>
    <mergeCell ref="DB11:DC11"/>
    <mergeCell ref="DD11:DE11"/>
    <mergeCell ref="DF11:DG11"/>
    <mergeCell ref="DH11:DI11"/>
    <mergeCell ref="DJ11:DK11"/>
    <mergeCell ref="DL11:DM11"/>
    <mergeCell ref="CP11:CQ11"/>
    <mergeCell ref="CR11:CS11"/>
    <mergeCell ref="CT11:CU11"/>
    <mergeCell ref="CV11:CW11"/>
    <mergeCell ref="CX11:CY11"/>
    <mergeCell ref="CZ11:DA11"/>
    <mergeCell ref="CD11:CE11"/>
    <mergeCell ref="CF11:CG11"/>
    <mergeCell ref="CH11:CI11"/>
    <mergeCell ref="CJ11:CK11"/>
    <mergeCell ref="CL11:CM11"/>
    <mergeCell ref="CN11:CO11"/>
    <mergeCell ref="BR11:BS11"/>
    <mergeCell ref="BT11:BU11"/>
    <mergeCell ref="BV11:BW11"/>
  </mergeCells>
  <pageMargins left="0" right="0" top="0.19685039370078741" bottom="0.19685039370078741" header="0.11811023622047245" footer="0.11811023622047245"/>
  <pageSetup paperSize="9" scale="6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2023-03-07T05:05:41Z</dcterms:created>
  <dcterms:modified xsi:type="dcterms:W3CDTF">2023-03-13T00:26:58Z</dcterms:modified>
</cp:coreProperties>
</file>